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saveExternalLinkValues="0" codeName="DieseArbeitsmappe"/>
  <bookViews>
    <workbookView xWindow="360" yWindow="120" windowWidth="11580" windowHeight="8520" activeTab="3"/>
  </bookViews>
  <sheets>
    <sheet name="Einstellungen" sheetId="5" r:id="rId1"/>
    <sheet name="Runden" sheetId="3" r:id="rId2"/>
    <sheet name="Rang" sheetId="2" state="hidden" r:id="rId3"/>
    <sheet name="Punkte" sheetId="4" r:id="rId4"/>
    <sheet name="Ergebnis Lauf" sheetId="6" r:id="rId5"/>
  </sheets>
  <definedNames>
    <definedName name="_xlnm._FilterDatabase" localSheetId="4" hidden="1">'Ergebnis Lauf'!$A$3:$A$54</definedName>
    <definedName name="_xlnm._FilterDatabase" localSheetId="3" hidden="1">Punkte!$A$3:$A$54</definedName>
    <definedName name="AnzahlLäufeGefahren">Runden!$Y$54</definedName>
    <definedName name="_xlnm.Print_Area" localSheetId="0">Einstellungen!$A$1:$F$59</definedName>
    <definedName name="_xlnm.Print_Area" localSheetId="4">'Ergebnis Lauf'!$A$1:$K$54</definedName>
    <definedName name="_xlnm.Print_Area" localSheetId="3">Punkte!$A$1:$AA$54</definedName>
    <definedName name="_xlnm.Print_Area" localSheetId="1">Runden!$A$1:$W$54</definedName>
    <definedName name="ErgebnisLauf_Einzelergebnis">'Ergebnis Lauf'!$A$4:$E$53</definedName>
    <definedName name="ErgebnisLauf_Stand">'Ergebnis Lauf'!$F$4:$K$53</definedName>
    <definedName name="LäufeInsgesamt">Einstellungen!$E$3</definedName>
    <definedName name="Startdatum">Einstellungen!$E$11</definedName>
    <definedName name="TabPunkte">Punkte!$A$4:$AC$53</definedName>
    <definedName name="TabRunden">Runden!$A$4:$W$53</definedName>
    <definedName name="Teilnehmer">Runden!$A$4:$A$53</definedName>
    <definedName name="Wiederholung">Einstellungen!$E$12</definedName>
  </definedNames>
  <calcPr calcId="125725"/>
</workbook>
</file>

<file path=xl/calcChain.xml><?xml version="1.0" encoding="utf-8"?>
<calcChain xmlns="http://schemas.openxmlformats.org/spreadsheetml/2006/main">
  <c r="B3" i="3"/>
  <c r="C3" s="1"/>
  <c r="D3" s="1"/>
  <c r="E3" s="1"/>
  <c r="G3" s="1"/>
  <c r="H3" s="1"/>
  <c r="I3" s="1"/>
  <c r="J3" s="1"/>
  <c r="K3" s="1"/>
  <c r="L3" s="1"/>
  <c r="M3" s="1"/>
  <c r="N3" s="1"/>
  <c r="O3" s="1"/>
  <c r="P3" s="1"/>
  <c r="Q3" s="1"/>
  <c r="R3" s="1"/>
  <c r="S3" s="1"/>
  <c r="T3" s="1"/>
  <c r="U3" s="1"/>
  <c r="V44" l="1"/>
  <c r="V45"/>
  <c r="V46"/>
  <c r="V47"/>
  <c r="V48"/>
  <c r="V49"/>
  <c r="V50"/>
  <c r="V51"/>
  <c r="V52"/>
  <c r="V53"/>
  <c r="A4" i="4" l="1"/>
  <c r="C3"/>
  <c r="D3"/>
  <c r="E3"/>
  <c r="F3"/>
  <c r="G3"/>
  <c r="H3"/>
  <c r="I3"/>
  <c r="J3"/>
  <c r="K3"/>
  <c r="L3"/>
  <c r="M3"/>
  <c r="N3"/>
  <c r="O3"/>
  <c r="P3"/>
  <c r="Q3"/>
  <c r="R3"/>
  <c r="S3"/>
  <c r="T3"/>
  <c r="U3"/>
  <c r="B3"/>
  <c r="A5" i="6" l="1"/>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F5"/>
  <c r="F6"/>
  <c r="F7"/>
  <c r="F8"/>
  <c r="F9"/>
  <c r="F10"/>
  <c r="F11"/>
  <c r="F12"/>
  <c r="F13"/>
  <c r="F14"/>
  <c r="F15"/>
  <c r="F16"/>
  <c r="F17"/>
  <c r="F18"/>
  <c r="F19"/>
  <c r="F20"/>
  <c r="F21"/>
  <c r="F22"/>
  <c r="F23"/>
  <c r="G23" s="1"/>
  <c r="F24"/>
  <c r="G24" s="1"/>
  <c r="F25"/>
  <c r="G25" s="1"/>
  <c r="F26"/>
  <c r="G26" s="1"/>
  <c r="F27"/>
  <c r="G27" s="1"/>
  <c r="F28"/>
  <c r="G28" s="1"/>
  <c r="F29"/>
  <c r="G29" s="1"/>
  <c r="F30"/>
  <c r="G30" s="1"/>
  <c r="F31"/>
  <c r="G31" s="1"/>
  <c r="F32"/>
  <c r="G32" s="1"/>
  <c r="F33"/>
  <c r="G33" s="1"/>
  <c r="F34"/>
  <c r="G34" s="1"/>
  <c r="F35"/>
  <c r="G35" s="1"/>
  <c r="F36"/>
  <c r="G36" s="1"/>
  <c r="F37"/>
  <c r="G37" s="1"/>
  <c r="F38"/>
  <c r="G38" s="1"/>
  <c r="F39"/>
  <c r="G39" s="1"/>
  <c r="F40"/>
  <c r="G40" s="1"/>
  <c r="F41"/>
  <c r="G41" s="1"/>
  <c r="F42"/>
  <c r="G42" s="1"/>
  <c r="F43"/>
  <c r="G43" s="1"/>
  <c r="F44"/>
  <c r="G44" s="1"/>
  <c r="F45"/>
  <c r="G45" s="1"/>
  <c r="F46"/>
  <c r="G46" s="1"/>
  <c r="F47"/>
  <c r="G47" s="1"/>
  <c r="F48"/>
  <c r="G48" s="1"/>
  <c r="F49"/>
  <c r="G49" s="1"/>
  <c r="F50"/>
  <c r="G50" s="1"/>
  <c r="F51"/>
  <c r="G51" s="1"/>
  <c r="F52"/>
  <c r="G52" s="1"/>
  <c r="F53"/>
  <c r="G53" s="1"/>
  <c r="D49" l="1"/>
  <c r="B49"/>
  <c r="C49"/>
  <c r="D41"/>
  <c r="B41"/>
  <c r="C41"/>
  <c r="D33"/>
  <c r="B33"/>
  <c r="C33"/>
  <c r="B48"/>
  <c r="C48"/>
  <c r="D48"/>
  <c r="B40"/>
  <c r="C40"/>
  <c r="D40"/>
  <c r="B32"/>
  <c r="C32"/>
  <c r="D32"/>
  <c r="B24"/>
  <c r="C24"/>
  <c r="D24"/>
  <c r="C51"/>
  <c r="D51"/>
  <c r="B51"/>
  <c r="C47"/>
  <c r="D47"/>
  <c r="B47"/>
  <c r="C43"/>
  <c r="D43"/>
  <c r="B43"/>
  <c r="C39"/>
  <c r="D39"/>
  <c r="B39"/>
  <c r="C35"/>
  <c r="D35"/>
  <c r="B35"/>
  <c r="C31"/>
  <c r="D31"/>
  <c r="B31"/>
  <c r="C27"/>
  <c r="B27"/>
  <c r="D27"/>
  <c r="C23"/>
  <c r="D23"/>
  <c r="B23"/>
  <c r="D53"/>
  <c r="B53"/>
  <c r="C53"/>
  <c r="D45"/>
  <c r="B45"/>
  <c r="C45"/>
  <c r="D37"/>
  <c r="B37"/>
  <c r="C37"/>
  <c r="D29"/>
  <c r="B29"/>
  <c r="C29"/>
  <c r="D25"/>
  <c r="B25"/>
  <c r="C25"/>
  <c r="C52"/>
  <c r="D52"/>
  <c r="B52"/>
  <c r="D44"/>
  <c r="C44"/>
  <c r="B44"/>
  <c r="D36"/>
  <c r="C36"/>
  <c r="B36"/>
  <c r="D28"/>
  <c r="C28"/>
  <c r="B28"/>
  <c r="C50"/>
  <c r="D50"/>
  <c r="B50"/>
  <c r="D46"/>
  <c r="B46"/>
  <c r="C46"/>
  <c r="C42"/>
  <c r="D42"/>
  <c r="B42"/>
  <c r="D38"/>
  <c r="B38"/>
  <c r="C38"/>
  <c r="C34"/>
  <c r="D34"/>
  <c r="B34"/>
  <c r="D30"/>
  <c r="B30"/>
  <c r="C30"/>
  <c r="C26"/>
  <c r="D26"/>
  <c r="B26"/>
  <c r="I47"/>
  <c r="K47" s="1"/>
  <c r="H47"/>
  <c r="J47"/>
  <c r="I39"/>
  <c r="K39" s="1"/>
  <c r="H39"/>
  <c r="J39"/>
  <c r="I31"/>
  <c r="K31" s="1"/>
  <c r="H31"/>
  <c r="J31"/>
  <c r="I23"/>
  <c r="K23" s="1"/>
  <c r="H23"/>
  <c r="J23"/>
  <c r="H50"/>
  <c r="I50"/>
  <c r="K50" s="1"/>
  <c r="J50"/>
  <c r="H42"/>
  <c r="I42"/>
  <c r="K42" s="1"/>
  <c r="J42"/>
  <c r="H34"/>
  <c r="I34"/>
  <c r="K34" s="1"/>
  <c r="J34"/>
  <c r="H26"/>
  <c r="J26"/>
  <c r="I26"/>
  <c r="K26" s="1"/>
  <c r="H53"/>
  <c r="I53"/>
  <c r="K53" s="1"/>
  <c r="J53"/>
  <c r="I49"/>
  <c r="K49" s="1"/>
  <c r="J49"/>
  <c r="H49"/>
  <c r="H45"/>
  <c r="I45"/>
  <c r="K45" s="1"/>
  <c r="J45"/>
  <c r="I41"/>
  <c r="K41" s="1"/>
  <c r="J41"/>
  <c r="H41"/>
  <c r="H37"/>
  <c r="I37"/>
  <c r="K37" s="1"/>
  <c r="J37"/>
  <c r="I33"/>
  <c r="K33" s="1"/>
  <c r="J33"/>
  <c r="H33"/>
  <c r="H29"/>
  <c r="I29"/>
  <c r="K29" s="1"/>
  <c r="J29"/>
  <c r="J25"/>
  <c r="H25"/>
  <c r="I25"/>
  <c r="K25" s="1"/>
  <c r="I51"/>
  <c r="K51" s="1"/>
  <c r="J51"/>
  <c r="H51"/>
  <c r="I43"/>
  <c r="K43" s="1"/>
  <c r="J43"/>
  <c r="H43"/>
  <c r="I35"/>
  <c r="K35" s="1"/>
  <c r="J35"/>
  <c r="H35"/>
  <c r="I27"/>
  <c r="K27" s="1"/>
  <c r="J27"/>
  <c r="H27"/>
  <c r="H46"/>
  <c r="J46"/>
  <c r="I46"/>
  <c r="K46" s="1"/>
  <c r="H38"/>
  <c r="J38"/>
  <c r="I38"/>
  <c r="K38" s="1"/>
  <c r="H30"/>
  <c r="J30"/>
  <c r="I30"/>
  <c r="K30" s="1"/>
  <c r="J52"/>
  <c r="H52"/>
  <c r="I52"/>
  <c r="K52" s="1"/>
  <c r="J48"/>
  <c r="H48"/>
  <c r="I48"/>
  <c r="K48" s="1"/>
  <c r="J44"/>
  <c r="H44"/>
  <c r="I44"/>
  <c r="K44" s="1"/>
  <c r="J40"/>
  <c r="H40"/>
  <c r="I40"/>
  <c r="K40" s="1"/>
  <c r="J36"/>
  <c r="H36"/>
  <c r="I36"/>
  <c r="K36" s="1"/>
  <c r="J32"/>
  <c r="H32"/>
  <c r="I32"/>
  <c r="K32" s="1"/>
  <c r="J28"/>
  <c r="I28"/>
  <c r="K28" s="1"/>
  <c r="H28"/>
  <c r="J24"/>
  <c r="H24"/>
  <c r="I24"/>
  <c r="K24" s="1"/>
  <c r="A4"/>
  <c r="F4"/>
  <c r="Z2" i="4"/>
  <c r="C4" i="2"/>
  <c r="C4" i="4" s="1"/>
  <c r="B4" i="2"/>
  <c r="B4" i="4" s="1"/>
  <c r="A4" i="2"/>
  <c r="A1" i="6"/>
  <c r="A1" i="2"/>
  <c r="A1" i="3"/>
  <c r="AY2" i="4"/>
  <c r="AY4" s="1"/>
  <c r="A54" i="3"/>
  <c r="A1" i="4"/>
  <c r="AL2"/>
  <c r="AT2"/>
  <c r="A5"/>
  <c r="A6"/>
  <c r="A7"/>
  <c r="A10"/>
  <c r="A9"/>
  <c r="A8"/>
  <c r="A11"/>
  <c r="A13"/>
  <c r="A12"/>
  <c r="A14"/>
  <c r="A15"/>
  <c r="A19"/>
  <c r="A16"/>
  <c r="A17"/>
  <c r="A18"/>
  <c r="A20"/>
  <c r="A21"/>
  <c r="A22"/>
  <c r="A23"/>
  <c r="A24"/>
  <c r="A25"/>
  <c r="A26"/>
  <c r="A27"/>
  <c r="A28"/>
  <c r="A29"/>
  <c r="A30"/>
  <c r="A31"/>
  <c r="A32"/>
  <c r="A33"/>
  <c r="A34"/>
  <c r="A35"/>
  <c r="A36"/>
  <c r="A37"/>
  <c r="A38"/>
  <c r="A39"/>
  <c r="A40"/>
  <c r="A41"/>
  <c r="A42"/>
  <c r="A43"/>
  <c r="A44"/>
  <c r="A45"/>
  <c r="A46"/>
  <c r="A47"/>
  <c r="A48"/>
  <c r="A49"/>
  <c r="A50"/>
  <c r="A51"/>
  <c r="A52"/>
  <c r="A53"/>
  <c r="D4" i="2"/>
  <c r="D4" i="4" s="1"/>
  <c r="E4" i="2"/>
  <c r="E4" i="4" s="1"/>
  <c r="F4" i="2"/>
  <c r="F4" i="4" s="1"/>
  <c r="G4" i="2"/>
  <c r="G4" i="4" s="1"/>
  <c r="H4" i="2"/>
  <c r="H4" i="4" s="1"/>
  <c r="I4" i="2"/>
  <c r="I4" i="4" s="1"/>
  <c r="J4" i="2"/>
  <c r="J4" i="4" s="1"/>
  <c r="K4" i="2"/>
  <c r="K4" i="4" s="1"/>
  <c r="L4" i="2"/>
  <c r="L4" i="4" s="1"/>
  <c r="M4" i="2"/>
  <c r="M4" i="4" s="1"/>
  <c r="N4" i="2"/>
  <c r="N4" i="4" s="1"/>
  <c r="O4" i="2"/>
  <c r="O4" i="4" s="1"/>
  <c r="P4" i="2"/>
  <c r="P4" i="4" s="1"/>
  <c r="Q4" i="2"/>
  <c r="Q4" i="4" s="1"/>
  <c r="R4" i="2"/>
  <c r="R4" i="4" s="1"/>
  <c r="S4" i="2"/>
  <c r="S4" i="4" s="1"/>
  <c r="T4" i="2"/>
  <c r="T4" i="4" s="1"/>
  <c r="U4" i="2"/>
  <c r="U4" i="4" s="1"/>
  <c r="A5" i="2"/>
  <c r="B5"/>
  <c r="C5"/>
  <c r="C5" i="4" s="1"/>
  <c r="D5" i="2"/>
  <c r="E5"/>
  <c r="E5" i="4" s="1"/>
  <c r="F5" i="2"/>
  <c r="F5" i="4" s="1"/>
  <c r="G5" i="2"/>
  <c r="G5" i="4" s="1"/>
  <c r="H5" i="2"/>
  <c r="H5" i="4" s="1"/>
  <c r="I5" i="2"/>
  <c r="I5" i="4" s="1"/>
  <c r="J5" i="2"/>
  <c r="J5" i="4" s="1"/>
  <c r="K5" i="2"/>
  <c r="K5" i="4" s="1"/>
  <c r="L5" i="2"/>
  <c r="L5" i="4" s="1"/>
  <c r="M5" i="2"/>
  <c r="M5" i="4" s="1"/>
  <c r="N5" i="2"/>
  <c r="N5" i="4" s="1"/>
  <c r="O5" i="2"/>
  <c r="O5" i="4" s="1"/>
  <c r="P5" i="2"/>
  <c r="P5" i="4" s="1"/>
  <c r="Q5" i="2"/>
  <c r="Q5" i="4" s="1"/>
  <c r="R5" i="2"/>
  <c r="R5" i="4" s="1"/>
  <c r="S5" i="2"/>
  <c r="S5" i="4" s="1"/>
  <c r="T5" i="2"/>
  <c r="T5" i="4" s="1"/>
  <c r="U5" i="2"/>
  <c r="U5" i="4" s="1"/>
  <c r="A6" i="2"/>
  <c r="B6"/>
  <c r="C6"/>
  <c r="C6" i="4" s="1"/>
  <c r="D6" i="2"/>
  <c r="D6" i="4" s="1"/>
  <c r="E6" i="2"/>
  <c r="E6" i="4" s="1"/>
  <c r="F6" i="2"/>
  <c r="F6" i="4" s="1"/>
  <c r="G6" i="2"/>
  <c r="H6"/>
  <c r="H6" i="4" s="1"/>
  <c r="I6" i="2"/>
  <c r="I6" i="4" s="1"/>
  <c r="J6" i="2"/>
  <c r="J6" i="4" s="1"/>
  <c r="K6" i="2"/>
  <c r="K6" i="4" s="1"/>
  <c r="L6" i="2"/>
  <c r="L6" i="4" s="1"/>
  <c r="M6" i="2"/>
  <c r="M6" i="4" s="1"/>
  <c r="N6" i="2"/>
  <c r="N6" i="4" s="1"/>
  <c r="O6" i="2"/>
  <c r="O6" i="4" s="1"/>
  <c r="P6" i="2"/>
  <c r="P6" i="4" s="1"/>
  <c r="Q6" i="2"/>
  <c r="Q6" i="4" s="1"/>
  <c r="R6" i="2"/>
  <c r="R6" i="4" s="1"/>
  <c r="S6" i="2"/>
  <c r="S6" i="4" s="1"/>
  <c r="T6" i="2"/>
  <c r="T6" i="4" s="1"/>
  <c r="U6" i="2"/>
  <c r="U6" i="4" s="1"/>
  <c r="A7" i="2"/>
  <c r="B7"/>
  <c r="C7"/>
  <c r="C7" i="4" s="1"/>
  <c r="D7" i="2"/>
  <c r="D7" i="4" s="1"/>
  <c r="E7" i="2"/>
  <c r="E7" i="4" s="1"/>
  <c r="F7" i="2"/>
  <c r="F7" i="4" s="1"/>
  <c r="G7" i="2"/>
  <c r="G7" i="4" s="1"/>
  <c r="H7" i="2"/>
  <c r="H7" i="4" s="1"/>
  <c r="I7" i="2"/>
  <c r="I7" i="4" s="1"/>
  <c r="J7" i="2"/>
  <c r="J7" i="4" s="1"/>
  <c r="K7" i="2"/>
  <c r="K7" i="4" s="1"/>
  <c r="L7" i="2"/>
  <c r="L7" i="4" s="1"/>
  <c r="M7" i="2"/>
  <c r="M7" i="4" s="1"/>
  <c r="N7" i="2"/>
  <c r="N7" i="4" s="1"/>
  <c r="O7" i="2"/>
  <c r="O7" i="4" s="1"/>
  <c r="P7" i="2"/>
  <c r="P7" i="4" s="1"/>
  <c r="Q7" i="2"/>
  <c r="Q7" i="4" s="1"/>
  <c r="R7" i="2"/>
  <c r="R7" i="4" s="1"/>
  <c r="S7" i="2"/>
  <c r="S7" i="4" s="1"/>
  <c r="T7" i="2"/>
  <c r="T7" i="4" s="1"/>
  <c r="U7" i="2"/>
  <c r="U7" i="4" s="1"/>
  <c r="A8" i="2"/>
  <c r="B8"/>
  <c r="B10" i="4" s="1"/>
  <c r="C8" i="2"/>
  <c r="C10" i="4" s="1"/>
  <c r="D8" i="2"/>
  <c r="D10" i="4" s="1"/>
  <c r="E8" i="2"/>
  <c r="E10" i="4" s="1"/>
  <c r="F8" i="2"/>
  <c r="F10" i="4" s="1"/>
  <c r="G8" i="2"/>
  <c r="G10" i="4" s="1"/>
  <c r="H8" i="2"/>
  <c r="H10" i="4" s="1"/>
  <c r="I8" i="2"/>
  <c r="I10" i="4" s="1"/>
  <c r="J8" i="2"/>
  <c r="J10" i="4" s="1"/>
  <c r="K8" i="2"/>
  <c r="K10" i="4" s="1"/>
  <c r="L8" i="2"/>
  <c r="L10" i="4" s="1"/>
  <c r="M8" i="2"/>
  <c r="M10" i="4" s="1"/>
  <c r="N8" i="2"/>
  <c r="O8"/>
  <c r="O10" i="4" s="1"/>
  <c r="P8" i="2"/>
  <c r="P10" i="4" s="1"/>
  <c r="Q8" i="2"/>
  <c r="Q10" i="4" s="1"/>
  <c r="R8" i="2"/>
  <c r="R10" i="4" s="1"/>
  <c r="S8" i="2"/>
  <c r="S10" i="4" s="1"/>
  <c r="T8" i="2"/>
  <c r="T10" i="4" s="1"/>
  <c r="U8" i="2"/>
  <c r="U10" i="4" s="1"/>
  <c r="A9" i="2"/>
  <c r="B9"/>
  <c r="C9"/>
  <c r="C9" i="4" s="1"/>
  <c r="D9" i="2"/>
  <c r="D9" i="4" s="1"/>
  <c r="E9" i="2"/>
  <c r="E9" i="4" s="1"/>
  <c r="F9" i="2"/>
  <c r="F9" i="4" s="1"/>
  <c r="G9" i="2"/>
  <c r="G9" i="4" s="1"/>
  <c r="H9" i="2"/>
  <c r="H9" i="4" s="1"/>
  <c r="I9" i="2"/>
  <c r="I9" i="4" s="1"/>
  <c r="J9" i="2"/>
  <c r="K9"/>
  <c r="K9" i="4" s="1"/>
  <c r="L9" i="2"/>
  <c r="L9" i="4" s="1"/>
  <c r="M9" i="2"/>
  <c r="M9" i="4" s="1"/>
  <c r="N9" i="2"/>
  <c r="N9" i="4" s="1"/>
  <c r="O9" i="2"/>
  <c r="O9" i="4" s="1"/>
  <c r="P9" i="2"/>
  <c r="P9" i="4" s="1"/>
  <c r="Q9" i="2"/>
  <c r="Q9" i="4" s="1"/>
  <c r="R9" i="2"/>
  <c r="R9" i="4" s="1"/>
  <c r="S9" i="2"/>
  <c r="S9" i="4" s="1"/>
  <c r="T9" i="2"/>
  <c r="T9" i="4" s="1"/>
  <c r="U9" i="2"/>
  <c r="U9" i="4" s="1"/>
  <c r="A10" i="2"/>
  <c r="B10"/>
  <c r="C10"/>
  <c r="C8" i="4" s="1"/>
  <c r="D10" i="2"/>
  <c r="D8" i="4" s="1"/>
  <c r="E10" i="2"/>
  <c r="E8" i="4" s="1"/>
  <c r="F10" i="2"/>
  <c r="F8" i="4" s="1"/>
  <c r="G10" i="2"/>
  <c r="G8" i="4" s="1"/>
  <c r="H10" i="2"/>
  <c r="H8" i="4" s="1"/>
  <c r="I10" i="2"/>
  <c r="I8" i="4" s="1"/>
  <c r="J10" i="2"/>
  <c r="J8" i="4" s="1"/>
  <c r="K10" i="2"/>
  <c r="K8" i="4" s="1"/>
  <c r="L10" i="2"/>
  <c r="L8" i="4" s="1"/>
  <c r="M10" i="2"/>
  <c r="M8" i="4" s="1"/>
  <c r="N10" i="2"/>
  <c r="N8" i="4" s="1"/>
  <c r="O10" i="2"/>
  <c r="O8" i="4" s="1"/>
  <c r="P10" i="2"/>
  <c r="P8" i="4" s="1"/>
  <c r="Q10" i="2"/>
  <c r="Q8" i="4" s="1"/>
  <c r="R10" i="2"/>
  <c r="R8" i="4" s="1"/>
  <c r="S10" i="2"/>
  <c r="S8" i="4" s="1"/>
  <c r="T10" i="2"/>
  <c r="T8" i="4" s="1"/>
  <c r="U10" i="2"/>
  <c r="U8" i="4" s="1"/>
  <c r="A11" i="2"/>
  <c r="B11"/>
  <c r="B11" i="4" s="1"/>
  <c r="C11" i="2"/>
  <c r="C11" i="4" s="1"/>
  <c r="D11" i="2"/>
  <c r="D11" i="4" s="1"/>
  <c r="E11" i="2"/>
  <c r="E11" i="4" s="1"/>
  <c r="F11" i="2"/>
  <c r="F11" i="4" s="1"/>
  <c r="G11" i="2"/>
  <c r="G11" i="4" s="1"/>
  <c r="H11" i="2"/>
  <c r="H11" i="4" s="1"/>
  <c r="I11" i="2"/>
  <c r="I11" i="4" s="1"/>
  <c r="J11" i="2"/>
  <c r="J11" i="4" s="1"/>
  <c r="K11" i="2"/>
  <c r="K11" i="4" s="1"/>
  <c r="L11" i="2"/>
  <c r="L11" i="4" s="1"/>
  <c r="M11" i="2"/>
  <c r="M11" i="4" s="1"/>
  <c r="N11" i="2"/>
  <c r="N11" i="4" s="1"/>
  <c r="O11" i="2"/>
  <c r="O11" i="4" s="1"/>
  <c r="P11" i="2"/>
  <c r="P11" i="4" s="1"/>
  <c r="Q11" i="2"/>
  <c r="Q11" i="4" s="1"/>
  <c r="R11" i="2"/>
  <c r="R11" i="4" s="1"/>
  <c r="S11" i="2"/>
  <c r="T11"/>
  <c r="T11" i="4" s="1"/>
  <c r="U11" i="2"/>
  <c r="U11" i="4" s="1"/>
  <c r="A12" i="2"/>
  <c r="B12"/>
  <c r="B13" i="4" s="1"/>
  <c r="C12" i="2"/>
  <c r="C13" i="4" s="1"/>
  <c r="D12" i="2"/>
  <c r="D13" i="4" s="1"/>
  <c r="E12" i="2"/>
  <c r="E13" i="4" s="1"/>
  <c r="F12" i="2"/>
  <c r="F13" i="4" s="1"/>
  <c r="G12" i="2"/>
  <c r="H12"/>
  <c r="H13" i="4" s="1"/>
  <c r="I12" i="2"/>
  <c r="I13" i="4" s="1"/>
  <c r="J12" i="2"/>
  <c r="J13" i="4" s="1"/>
  <c r="K12" i="2"/>
  <c r="K13" i="4" s="1"/>
  <c r="L12" i="2"/>
  <c r="L13" i="4" s="1"/>
  <c r="M12" i="2"/>
  <c r="M13" i="4" s="1"/>
  <c r="N12" i="2"/>
  <c r="N13" i="4" s="1"/>
  <c r="O12" i="2"/>
  <c r="O13" i="4" s="1"/>
  <c r="P12" i="2"/>
  <c r="P13" i="4" s="1"/>
  <c r="Q12" i="2"/>
  <c r="Q13" i="4" s="1"/>
  <c r="R12" i="2"/>
  <c r="R13" i="4" s="1"/>
  <c r="S12" i="2"/>
  <c r="S13" i="4" s="1"/>
  <c r="T12" i="2"/>
  <c r="T13" i="4" s="1"/>
  <c r="U12" i="2"/>
  <c r="U13" i="4" s="1"/>
  <c r="A13" i="2"/>
  <c r="B13"/>
  <c r="C13"/>
  <c r="C12" i="4" s="1"/>
  <c r="D13" i="2"/>
  <c r="D12" i="4" s="1"/>
  <c r="E13" i="2"/>
  <c r="E12" i="4" s="1"/>
  <c r="F13" i="2"/>
  <c r="F12" i="4" s="1"/>
  <c r="G13" i="2"/>
  <c r="G12" i="4" s="1"/>
  <c r="H13" i="2"/>
  <c r="H12" i="4" s="1"/>
  <c r="I13" i="2"/>
  <c r="I12" i="4" s="1"/>
  <c r="J13" i="2"/>
  <c r="J12" i="4" s="1"/>
  <c r="K13" i="2"/>
  <c r="K12" i="4" s="1"/>
  <c r="L13" i="2"/>
  <c r="L12" i="4" s="1"/>
  <c r="M13" i="2"/>
  <c r="M12" i="4" s="1"/>
  <c r="N13" i="2"/>
  <c r="N12" i="4" s="1"/>
  <c r="O13" i="2"/>
  <c r="O12" i="4" s="1"/>
  <c r="P13" i="2"/>
  <c r="P12" i="4" s="1"/>
  <c r="Q13" i="2"/>
  <c r="Q12" i="4" s="1"/>
  <c r="R13" i="2"/>
  <c r="R12" i="4" s="1"/>
  <c r="S13" i="2"/>
  <c r="S12" i="4" s="1"/>
  <c r="T13" i="2"/>
  <c r="T12" i="4" s="1"/>
  <c r="U13" i="2"/>
  <c r="U12" i="4" s="1"/>
  <c r="A14" i="2"/>
  <c r="B14"/>
  <c r="B14" i="4" s="1"/>
  <c r="C14" i="2"/>
  <c r="C14" i="4" s="1"/>
  <c r="D14" i="2"/>
  <c r="D14" i="4" s="1"/>
  <c r="E14" i="2"/>
  <c r="E14" i="4" s="1"/>
  <c r="F14" i="2"/>
  <c r="F14" i="4" s="1"/>
  <c r="G14" i="2"/>
  <c r="G14" i="4" s="1"/>
  <c r="H14" i="2"/>
  <c r="H14" i="4" s="1"/>
  <c r="I14" i="2"/>
  <c r="J14"/>
  <c r="J14" i="4" s="1"/>
  <c r="K14" i="2"/>
  <c r="K14" i="4" s="1"/>
  <c r="L14" i="2"/>
  <c r="L14" i="4" s="1"/>
  <c r="M14" i="2"/>
  <c r="M14" i="4" s="1"/>
  <c r="N14" i="2"/>
  <c r="N14" i="4" s="1"/>
  <c r="O14" i="2"/>
  <c r="O14" i="4" s="1"/>
  <c r="P14" i="2"/>
  <c r="P14" i="4" s="1"/>
  <c r="Q14" i="2"/>
  <c r="Q14" i="4" s="1"/>
  <c r="R14" i="2"/>
  <c r="R14" i="4" s="1"/>
  <c r="S14" i="2"/>
  <c r="S14" i="4" s="1"/>
  <c r="T14" i="2"/>
  <c r="T14" i="4" s="1"/>
  <c r="U14" i="2"/>
  <c r="U14" i="4" s="1"/>
  <c r="A15" i="2"/>
  <c r="B15"/>
  <c r="C15"/>
  <c r="C15" i="4" s="1"/>
  <c r="D15" i="2"/>
  <c r="E15"/>
  <c r="E15" i="4" s="1"/>
  <c r="F15" i="2"/>
  <c r="F15" i="4" s="1"/>
  <c r="G15" i="2"/>
  <c r="G15" i="4" s="1"/>
  <c r="H15" i="2"/>
  <c r="H15" i="4" s="1"/>
  <c r="I15" i="2"/>
  <c r="I15" i="4" s="1"/>
  <c r="J15" i="2"/>
  <c r="J15" i="4" s="1"/>
  <c r="K15" i="2"/>
  <c r="K15" i="4" s="1"/>
  <c r="L15" i="2"/>
  <c r="L15" i="4" s="1"/>
  <c r="M15" i="2"/>
  <c r="N15"/>
  <c r="N15" i="4" s="1"/>
  <c r="O15" i="2"/>
  <c r="O15" i="4" s="1"/>
  <c r="P15" i="2"/>
  <c r="P15" i="4" s="1"/>
  <c r="Q15" i="2"/>
  <c r="Q15" i="4" s="1"/>
  <c r="R15" i="2"/>
  <c r="R15" i="4" s="1"/>
  <c r="S15" i="2"/>
  <c r="S15" i="4" s="1"/>
  <c r="T15" i="2"/>
  <c r="T15" i="4" s="1"/>
  <c r="U15" i="2"/>
  <c r="A16"/>
  <c r="B16"/>
  <c r="B19" i="4" s="1"/>
  <c r="C16" i="2"/>
  <c r="C19" i="4" s="1"/>
  <c r="D16" i="2"/>
  <c r="D19" i="4" s="1"/>
  <c r="E16" i="2"/>
  <c r="E19" i="4" s="1"/>
  <c r="F16" i="2"/>
  <c r="F19" i="4" s="1"/>
  <c r="G16" i="2"/>
  <c r="H16"/>
  <c r="H19" i="4" s="1"/>
  <c r="I16" i="2"/>
  <c r="I19" i="4" s="1"/>
  <c r="J16" i="2"/>
  <c r="J19" i="4" s="1"/>
  <c r="K16" i="2"/>
  <c r="K19" i="4" s="1"/>
  <c r="L16" i="2"/>
  <c r="L19" i="4" s="1"/>
  <c r="M16" i="2"/>
  <c r="M19" i="4" s="1"/>
  <c r="N16" i="2"/>
  <c r="N19" i="4" s="1"/>
  <c r="O16" i="2"/>
  <c r="O19" i="4" s="1"/>
  <c r="P16" i="2"/>
  <c r="P19" i="4" s="1"/>
  <c r="Q16" i="2"/>
  <c r="Q19" i="4" s="1"/>
  <c r="R16" i="2"/>
  <c r="R19" i="4" s="1"/>
  <c r="S16" i="2"/>
  <c r="S19" i="4" s="1"/>
  <c r="T16" i="2"/>
  <c r="T19" i="4" s="1"/>
  <c r="U16" i="2"/>
  <c r="U19" i="4" s="1"/>
  <c r="A17" i="2"/>
  <c r="B17"/>
  <c r="C17"/>
  <c r="C16" i="4" s="1"/>
  <c r="D17" i="2"/>
  <c r="D16" i="4" s="1"/>
  <c r="E17" i="2"/>
  <c r="E16" i="4" s="1"/>
  <c r="F17" i="2"/>
  <c r="F16" i="4" s="1"/>
  <c r="G17" i="2"/>
  <c r="G16" i="4" s="1"/>
  <c r="H17" i="2"/>
  <c r="H16" i="4" s="1"/>
  <c r="I17" i="2"/>
  <c r="I16" i="4" s="1"/>
  <c r="J17" i="2"/>
  <c r="J16" i="4" s="1"/>
  <c r="K17" i="2"/>
  <c r="K16" i="4" s="1"/>
  <c r="L17" i="2"/>
  <c r="L16" i="4" s="1"/>
  <c r="M17" i="2"/>
  <c r="M16" i="4" s="1"/>
  <c r="N17" i="2"/>
  <c r="N16" i="4" s="1"/>
  <c r="O17" i="2"/>
  <c r="O16" i="4" s="1"/>
  <c r="P17" i="2"/>
  <c r="P16" i="4" s="1"/>
  <c r="Q17" i="2"/>
  <c r="Q16" i="4" s="1"/>
  <c r="R17" i="2"/>
  <c r="R16" i="4" s="1"/>
  <c r="S17" i="2"/>
  <c r="S16" i="4" s="1"/>
  <c r="T17" i="2"/>
  <c r="T16" i="4" s="1"/>
  <c r="U17" i="2"/>
  <c r="U16" i="4" s="1"/>
  <c r="A18" i="2"/>
  <c r="B18"/>
  <c r="C18"/>
  <c r="C17" i="4" s="1"/>
  <c r="D18" i="2"/>
  <c r="D17" i="4" s="1"/>
  <c r="E18" i="2"/>
  <c r="E17" i="4" s="1"/>
  <c r="F18" i="2"/>
  <c r="F17" i="4" s="1"/>
  <c r="G18" i="2"/>
  <c r="G17" i="4" s="1"/>
  <c r="H18" i="2"/>
  <c r="H17" i="4" s="1"/>
  <c r="I18" i="2"/>
  <c r="I17" i="4" s="1"/>
  <c r="J18" i="2"/>
  <c r="J17" i="4" s="1"/>
  <c r="K18" i="2"/>
  <c r="K17" i="4" s="1"/>
  <c r="L18" i="2"/>
  <c r="L17" i="4" s="1"/>
  <c r="M18" i="2"/>
  <c r="M17" i="4" s="1"/>
  <c r="N18" i="2"/>
  <c r="N17" i="4" s="1"/>
  <c r="O18" i="2"/>
  <c r="O17" i="4" s="1"/>
  <c r="P18" i="2"/>
  <c r="Q18"/>
  <c r="Q17" i="4" s="1"/>
  <c r="R18" i="2"/>
  <c r="R17" i="4" s="1"/>
  <c r="S18" i="2"/>
  <c r="S17" i="4" s="1"/>
  <c r="T18" i="2"/>
  <c r="T17" i="4" s="1"/>
  <c r="U18" i="2"/>
  <c r="U17" i="4" s="1"/>
  <c r="A19" i="2"/>
  <c r="B19"/>
  <c r="C19"/>
  <c r="C18" i="4" s="1"/>
  <c r="D19" i="2"/>
  <c r="D18" i="4" s="1"/>
  <c r="E19" i="2"/>
  <c r="E18" i="4" s="1"/>
  <c r="F19" i="2"/>
  <c r="G19"/>
  <c r="G18" i="4" s="1"/>
  <c r="H19" i="2"/>
  <c r="H18" i="4" s="1"/>
  <c r="I19" i="2"/>
  <c r="I18" i="4" s="1"/>
  <c r="J19" i="2"/>
  <c r="K19"/>
  <c r="K18" i="4" s="1"/>
  <c r="L19" i="2"/>
  <c r="L18" i="4" s="1"/>
  <c r="M19" i="2"/>
  <c r="M18" i="4" s="1"/>
  <c r="N19" i="2"/>
  <c r="N18" i="4" s="1"/>
  <c r="O19" i="2"/>
  <c r="O18" i="4" s="1"/>
  <c r="P19" i="2"/>
  <c r="P18" i="4" s="1"/>
  <c r="Q19" i="2"/>
  <c r="Q18" i="4" s="1"/>
  <c r="R19" i="2"/>
  <c r="R18" i="4" s="1"/>
  <c r="S19" i="2"/>
  <c r="S18" i="4" s="1"/>
  <c r="T19" i="2"/>
  <c r="T18" i="4" s="1"/>
  <c r="U19" i="2"/>
  <c r="U18" i="4" s="1"/>
  <c r="A20" i="2"/>
  <c r="B20"/>
  <c r="B20" i="4" s="1"/>
  <c r="C20" i="2"/>
  <c r="C20" i="4" s="1"/>
  <c r="D20" i="2"/>
  <c r="D20" i="4" s="1"/>
  <c r="E20" i="2"/>
  <c r="E20" i="4" s="1"/>
  <c r="F20" i="2"/>
  <c r="G20"/>
  <c r="G20" i="4" s="1"/>
  <c r="H20" i="2"/>
  <c r="H20" i="4" s="1"/>
  <c r="I20" i="2"/>
  <c r="I20" i="4" s="1"/>
  <c r="J20" i="2"/>
  <c r="J20" i="4" s="1"/>
  <c r="K20" i="2"/>
  <c r="K20" i="4" s="1"/>
  <c r="L20" i="2"/>
  <c r="L20" i="4" s="1"/>
  <c r="M20" i="2"/>
  <c r="M20" i="4" s="1"/>
  <c r="N20" i="2"/>
  <c r="N20" i="4" s="1"/>
  <c r="O20" i="2"/>
  <c r="P20"/>
  <c r="P20" i="4" s="1"/>
  <c r="Q20" i="2"/>
  <c r="Q20" i="4" s="1"/>
  <c r="R20" i="2"/>
  <c r="R20" i="4" s="1"/>
  <c r="S20" i="2"/>
  <c r="S20" i="4" s="1"/>
  <c r="T20" i="2"/>
  <c r="T20" i="4" s="1"/>
  <c r="U20" i="2"/>
  <c r="U20" i="4" s="1"/>
  <c r="A21" i="2"/>
  <c r="B21"/>
  <c r="B21" i="4" s="1"/>
  <c r="C21" i="2"/>
  <c r="D21"/>
  <c r="D21" i="4" s="1"/>
  <c r="E21" i="2"/>
  <c r="E21" i="4" s="1"/>
  <c r="F21" i="2"/>
  <c r="F21" i="4" s="1"/>
  <c r="G21" i="2"/>
  <c r="G21" i="4" s="1"/>
  <c r="H21" i="2"/>
  <c r="H21" i="4" s="1"/>
  <c r="I21" i="2"/>
  <c r="I21" i="4" s="1"/>
  <c r="J21" i="2"/>
  <c r="J21" i="4" s="1"/>
  <c r="K21" i="2"/>
  <c r="K21" i="4" s="1"/>
  <c r="L21" i="2"/>
  <c r="L21" i="4" s="1"/>
  <c r="M21" i="2"/>
  <c r="M21" i="4" s="1"/>
  <c r="N21" i="2"/>
  <c r="N21" i="4" s="1"/>
  <c r="O21" i="2"/>
  <c r="O21" i="4" s="1"/>
  <c r="P21" i="2"/>
  <c r="P21" i="4" s="1"/>
  <c r="Q21" i="2"/>
  <c r="Q21" i="4" s="1"/>
  <c r="R21" i="2"/>
  <c r="R21" i="4" s="1"/>
  <c r="S21" i="2"/>
  <c r="S21" i="4" s="1"/>
  <c r="T21" i="2"/>
  <c r="T21" i="4" s="1"/>
  <c r="U21" i="2"/>
  <c r="U21" i="4" s="1"/>
  <c r="A22" i="2"/>
  <c r="B22"/>
  <c r="C22"/>
  <c r="C22" i="4" s="1"/>
  <c r="D22" i="2"/>
  <c r="D22" i="4" s="1"/>
  <c r="E22" i="2"/>
  <c r="E22" i="4" s="1"/>
  <c r="F22" i="2"/>
  <c r="F22" i="4" s="1"/>
  <c r="G22" i="2"/>
  <c r="G22" i="4" s="1"/>
  <c r="H22" i="2"/>
  <c r="H22" i="4" s="1"/>
  <c r="I22" i="2"/>
  <c r="I22" i="4" s="1"/>
  <c r="J22" i="2"/>
  <c r="J22" i="4" s="1"/>
  <c r="K22" i="2"/>
  <c r="K22" i="4" s="1"/>
  <c r="L22" i="2"/>
  <c r="L22" i="4" s="1"/>
  <c r="M22" i="2"/>
  <c r="M22" i="4" s="1"/>
  <c r="N22" i="2"/>
  <c r="N22" i="4" s="1"/>
  <c r="O22" i="2"/>
  <c r="O22" i="4" s="1"/>
  <c r="P22" i="2"/>
  <c r="P22" i="4" s="1"/>
  <c r="Q22" i="2"/>
  <c r="Q22" i="4" s="1"/>
  <c r="R22" i="2"/>
  <c r="R22" i="4" s="1"/>
  <c r="S22" i="2"/>
  <c r="S22" i="4" s="1"/>
  <c r="T22" i="2"/>
  <c r="T22" i="4" s="1"/>
  <c r="U22" i="2"/>
  <c r="U22" i="4" s="1"/>
  <c r="A23" i="2"/>
  <c r="B23"/>
  <c r="C23"/>
  <c r="C23" i="4" s="1"/>
  <c r="D23" i="2"/>
  <c r="D23" i="4" s="1"/>
  <c r="E23" i="2"/>
  <c r="E23" i="4" s="1"/>
  <c r="F23" i="2"/>
  <c r="F23" i="4" s="1"/>
  <c r="G23" i="2"/>
  <c r="G23" i="4" s="1"/>
  <c r="H23" i="2"/>
  <c r="H23" i="4" s="1"/>
  <c r="I23" i="2"/>
  <c r="I23" i="4" s="1"/>
  <c r="J23" i="2"/>
  <c r="J23" i="4" s="1"/>
  <c r="K23" i="2"/>
  <c r="K23" i="4" s="1"/>
  <c r="L23" i="2"/>
  <c r="L23" i="4" s="1"/>
  <c r="M23" i="2"/>
  <c r="M23" i="4" s="1"/>
  <c r="N23" i="2"/>
  <c r="N23" i="4" s="1"/>
  <c r="O23" i="2"/>
  <c r="O23" i="4" s="1"/>
  <c r="P23" i="2"/>
  <c r="Q23"/>
  <c r="Q23" i="4" s="1"/>
  <c r="R23" i="2"/>
  <c r="R23" i="4" s="1"/>
  <c r="S23" i="2"/>
  <c r="S23" i="4" s="1"/>
  <c r="T23" i="2"/>
  <c r="T23" i="4" s="1"/>
  <c r="U23" i="2"/>
  <c r="U23" i="4" s="1"/>
  <c r="A24" i="2"/>
  <c r="B24"/>
  <c r="B24" i="4" s="1"/>
  <c r="C24" i="2"/>
  <c r="C24" i="4" s="1"/>
  <c r="D24" i="2"/>
  <c r="D24" i="4" s="1"/>
  <c r="E24" i="2"/>
  <c r="E24" i="4" s="1"/>
  <c r="F24" i="2"/>
  <c r="G24"/>
  <c r="G24" i="4" s="1"/>
  <c r="H24" i="2"/>
  <c r="H24" i="4" s="1"/>
  <c r="I24" i="2"/>
  <c r="I24" i="4" s="1"/>
  <c r="J24" i="2"/>
  <c r="J24" i="4" s="1"/>
  <c r="K24" i="2"/>
  <c r="K24" i="4" s="1"/>
  <c r="L24" i="2"/>
  <c r="L24" i="4" s="1"/>
  <c r="M24" i="2"/>
  <c r="M24" i="4" s="1"/>
  <c r="N24" i="2"/>
  <c r="N24" i="4" s="1"/>
  <c r="O24" i="2"/>
  <c r="P24"/>
  <c r="P24" i="4" s="1"/>
  <c r="Q24" i="2"/>
  <c r="Q24" i="4" s="1"/>
  <c r="R24" i="2"/>
  <c r="R24" i="4" s="1"/>
  <c r="S24" i="2"/>
  <c r="S24" i="4" s="1"/>
  <c r="T24" i="2"/>
  <c r="T24" i="4" s="1"/>
  <c r="U24" i="2"/>
  <c r="U24" i="4" s="1"/>
  <c r="A25" i="2"/>
  <c r="B25"/>
  <c r="B25" i="4" s="1"/>
  <c r="C25" i="2"/>
  <c r="D25"/>
  <c r="D25" i="4" s="1"/>
  <c r="E25" i="2"/>
  <c r="E25" i="4" s="1"/>
  <c r="F25" i="2"/>
  <c r="F25" i="4" s="1"/>
  <c r="G25" i="2"/>
  <c r="G25" i="4" s="1"/>
  <c r="H25" i="2"/>
  <c r="H25" i="4" s="1"/>
  <c r="I25" i="2"/>
  <c r="I25" i="4" s="1"/>
  <c r="J25" i="2"/>
  <c r="J25" i="4" s="1"/>
  <c r="K25" i="2"/>
  <c r="K25" i="4" s="1"/>
  <c r="L25" i="2"/>
  <c r="L25" i="4" s="1"/>
  <c r="M25" i="2"/>
  <c r="M25" i="4" s="1"/>
  <c r="N25" i="2"/>
  <c r="N25" i="4" s="1"/>
  <c r="O25" i="2"/>
  <c r="O25" i="4" s="1"/>
  <c r="P25" i="2"/>
  <c r="P25" i="4" s="1"/>
  <c r="Q25" i="2"/>
  <c r="Q25" i="4" s="1"/>
  <c r="R25" i="2"/>
  <c r="R25" i="4" s="1"/>
  <c r="S25" i="2"/>
  <c r="S25" i="4" s="1"/>
  <c r="T25" i="2"/>
  <c r="T25" i="4" s="1"/>
  <c r="U25" i="2"/>
  <c r="U25" i="4" s="1"/>
  <c r="A26" i="2"/>
  <c r="B26"/>
  <c r="C26"/>
  <c r="C26" i="4" s="1"/>
  <c r="D26" i="2"/>
  <c r="E26"/>
  <c r="E26" i="4" s="1"/>
  <c r="F26" i="2"/>
  <c r="F26" i="4" s="1"/>
  <c r="G26" i="2"/>
  <c r="G26" i="4" s="1"/>
  <c r="H26" i="2"/>
  <c r="H26" i="4" s="1"/>
  <c r="I26" i="2"/>
  <c r="I26" i="4" s="1"/>
  <c r="J26" i="2"/>
  <c r="J26" i="4" s="1"/>
  <c r="K26" i="2"/>
  <c r="K26" i="4" s="1"/>
  <c r="L26" i="2"/>
  <c r="L26" i="4" s="1"/>
  <c r="M26" i="2"/>
  <c r="M26" i="4" s="1"/>
  <c r="N26" i="2"/>
  <c r="N26" i="4" s="1"/>
  <c r="O26" i="2"/>
  <c r="O26" i="4" s="1"/>
  <c r="P26" i="2"/>
  <c r="P26" i="4" s="1"/>
  <c r="Q26" i="2"/>
  <c r="Q26" i="4" s="1"/>
  <c r="R26" i="2"/>
  <c r="R26" i="4" s="1"/>
  <c r="S26" i="2"/>
  <c r="S26" i="4" s="1"/>
  <c r="T26" i="2"/>
  <c r="T26" i="4" s="1"/>
  <c r="U26" i="2"/>
  <c r="U26" i="4" s="1"/>
  <c r="A27" i="2"/>
  <c r="B27"/>
  <c r="B27" i="4" s="1"/>
  <c r="C27" i="2"/>
  <c r="C27" i="4" s="1"/>
  <c r="D27" i="2"/>
  <c r="D27" i="4" s="1"/>
  <c r="E27" i="2"/>
  <c r="E27" i="4" s="1"/>
  <c r="F27" i="2"/>
  <c r="F27" i="4" s="1"/>
  <c r="G27" i="2"/>
  <c r="G27" i="4" s="1"/>
  <c r="H27" i="2"/>
  <c r="H27" i="4" s="1"/>
  <c r="I27" i="2"/>
  <c r="J27"/>
  <c r="J27" i="4" s="1"/>
  <c r="K27" i="2"/>
  <c r="K27" i="4" s="1"/>
  <c r="L27" i="2"/>
  <c r="L27" i="4" s="1"/>
  <c r="M27" i="2"/>
  <c r="M27" i="4" s="1"/>
  <c r="N27" i="2"/>
  <c r="N27" i="4" s="1"/>
  <c r="O27" i="2"/>
  <c r="O27" i="4" s="1"/>
  <c r="P27" i="2"/>
  <c r="P27" i="4" s="1"/>
  <c r="Q27" i="2"/>
  <c r="Q27" i="4" s="1"/>
  <c r="R27" i="2"/>
  <c r="S27"/>
  <c r="S27" i="4" s="1"/>
  <c r="T27" i="2"/>
  <c r="T27" i="4" s="1"/>
  <c r="U27" i="2"/>
  <c r="U27" i="4" s="1"/>
  <c r="A28" i="2"/>
  <c r="B28"/>
  <c r="B28" i="4" s="1"/>
  <c r="C28" i="2"/>
  <c r="C28" i="4" s="1"/>
  <c r="D28" i="2"/>
  <c r="D28" i="4" s="1"/>
  <c r="E28" i="2"/>
  <c r="E28" i="4" s="1"/>
  <c r="F28" i="2"/>
  <c r="F28" i="4" s="1"/>
  <c r="G28" i="2"/>
  <c r="G28" i="4" s="1"/>
  <c r="H28" i="2"/>
  <c r="H28" i="4" s="1"/>
  <c r="I28" i="2"/>
  <c r="I28" i="4" s="1"/>
  <c r="J28" i="2"/>
  <c r="K28"/>
  <c r="K28" i="4" s="1"/>
  <c r="L28" i="2"/>
  <c r="L28" i="4" s="1"/>
  <c r="M28" i="2"/>
  <c r="M28" i="4" s="1"/>
  <c r="N28" i="2"/>
  <c r="N28" i="4" s="1"/>
  <c r="O28" i="2"/>
  <c r="O28" i="4" s="1"/>
  <c r="P28" i="2"/>
  <c r="P28" i="4" s="1"/>
  <c r="Q28" i="2"/>
  <c r="Q28" i="4" s="1"/>
  <c r="R28" i="2"/>
  <c r="R28" i="4" s="1"/>
  <c r="S28" i="2"/>
  <c r="S28" i="4" s="1"/>
  <c r="T28" i="2"/>
  <c r="T28" i="4" s="1"/>
  <c r="U28" i="2"/>
  <c r="U28" i="4" s="1"/>
  <c r="A29" i="2"/>
  <c r="B29"/>
  <c r="B29" i="4" s="1"/>
  <c r="C29" i="2"/>
  <c r="D29"/>
  <c r="D29" i="4" s="1"/>
  <c r="E29" i="2"/>
  <c r="E29" i="4" s="1"/>
  <c r="F29" i="2"/>
  <c r="F29" i="4" s="1"/>
  <c r="G29" i="2"/>
  <c r="H29"/>
  <c r="H29" i="4" s="1"/>
  <c r="I29" i="2"/>
  <c r="I29" i="4" s="1"/>
  <c r="J29" i="2"/>
  <c r="J29" i="4" s="1"/>
  <c r="K29" i="2"/>
  <c r="K29" i="4" s="1"/>
  <c r="L29" i="2"/>
  <c r="L29" i="4" s="1"/>
  <c r="M29" i="2"/>
  <c r="M29" i="4" s="1"/>
  <c r="N29" i="2"/>
  <c r="N29" i="4" s="1"/>
  <c r="O29" i="2"/>
  <c r="O29" i="4" s="1"/>
  <c r="P29" i="2"/>
  <c r="P29" i="4" s="1"/>
  <c r="Q29" i="2"/>
  <c r="Q29" i="4" s="1"/>
  <c r="R29" i="2"/>
  <c r="R29" i="4" s="1"/>
  <c r="S29" i="2"/>
  <c r="S29" i="4" s="1"/>
  <c r="T29" i="2"/>
  <c r="T29" i="4" s="1"/>
  <c r="U29" i="2"/>
  <c r="U29" i="4" s="1"/>
  <c r="A30" i="2"/>
  <c r="B30"/>
  <c r="B30" i="4" s="1"/>
  <c r="C30" i="2"/>
  <c r="C30" i="4" s="1"/>
  <c r="D30" i="2"/>
  <c r="D30" i="4" s="1"/>
  <c r="E30" i="2"/>
  <c r="E30" i="4" s="1"/>
  <c r="F30" i="2"/>
  <c r="G30"/>
  <c r="G30" i="4" s="1"/>
  <c r="H30" i="2"/>
  <c r="I30"/>
  <c r="I30" i="4" s="1"/>
  <c r="J30" i="2"/>
  <c r="J30" i="4" s="1"/>
  <c r="K30" i="2"/>
  <c r="K30" i="4" s="1"/>
  <c r="L30" i="2"/>
  <c r="L30" i="4" s="1"/>
  <c r="M30" i="2"/>
  <c r="M30" i="4" s="1"/>
  <c r="N30" i="2"/>
  <c r="N30" i="4" s="1"/>
  <c r="O30" i="2"/>
  <c r="O30" i="4" s="1"/>
  <c r="P30" i="2"/>
  <c r="P30" i="4" s="1"/>
  <c r="Q30" i="2"/>
  <c r="Q30" i="4" s="1"/>
  <c r="R30" i="2"/>
  <c r="R30" i="4" s="1"/>
  <c r="S30" i="2"/>
  <c r="T30"/>
  <c r="T30" i="4" s="1"/>
  <c r="U30" i="2"/>
  <c r="U30" i="4" s="1"/>
  <c r="A31" i="2"/>
  <c r="B31"/>
  <c r="B31" i="4" s="1"/>
  <c r="C31" i="2"/>
  <c r="C31" i="4" s="1"/>
  <c r="D31" i="2"/>
  <c r="D31" i="4" s="1"/>
  <c r="E31" i="2"/>
  <c r="F31"/>
  <c r="F31" i="4" s="1"/>
  <c r="G31" i="2"/>
  <c r="G31" i="4" s="1"/>
  <c r="H31" i="2"/>
  <c r="H31" i="4" s="1"/>
  <c r="I31" i="2"/>
  <c r="I31" i="4" s="1"/>
  <c r="J31" i="2"/>
  <c r="J31" i="4" s="1"/>
  <c r="K31" i="2"/>
  <c r="L31"/>
  <c r="L31" i="4" s="1"/>
  <c r="M31" i="2"/>
  <c r="M31" i="4" s="1"/>
  <c r="N31" i="2"/>
  <c r="N31" i="4" s="1"/>
  <c r="O31" i="2"/>
  <c r="O31" i="4" s="1"/>
  <c r="P31" i="2"/>
  <c r="P31" i="4" s="1"/>
  <c r="Q31" i="2"/>
  <c r="Q31" i="4" s="1"/>
  <c r="R31" i="2"/>
  <c r="R31" i="4" s="1"/>
  <c r="S31" i="2"/>
  <c r="S31" i="4" s="1"/>
  <c r="T31" i="2"/>
  <c r="T31" i="4" s="1"/>
  <c r="U31" i="2"/>
  <c r="U31" i="4" s="1"/>
  <c r="A32" i="2"/>
  <c r="B32"/>
  <c r="B32" i="4" s="1"/>
  <c r="C32" i="2"/>
  <c r="C32" i="4" s="1"/>
  <c r="D32" i="2"/>
  <c r="E32"/>
  <c r="E32" i="4" s="1"/>
  <c r="F32" i="2"/>
  <c r="F32" i="4" s="1"/>
  <c r="G32" i="2"/>
  <c r="G32" i="4" s="1"/>
  <c r="H32" i="2"/>
  <c r="H32" i="4" s="1"/>
  <c r="I32" i="2"/>
  <c r="I32" i="4" s="1"/>
  <c r="J32" i="2"/>
  <c r="J32" i="4" s="1"/>
  <c r="K32" i="2"/>
  <c r="K32" i="4" s="1"/>
  <c r="L32" i="2"/>
  <c r="L32" i="4" s="1"/>
  <c r="M32" i="2"/>
  <c r="M32" i="4" s="1"/>
  <c r="N32" i="2"/>
  <c r="N32" i="4" s="1"/>
  <c r="O32" i="2"/>
  <c r="O32" i="4" s="1"/>
  <c r="P32" i="2"/>
  <c r="P32" i="4" s="1"/>
  <c r="Q32" i="2"/>
  <c r="Q32" i="4" s="1"/>
  <c r="R32" i="2"/>
  <c r="R32" i="4" s="1"/>
  <c r="S32" i="2"/>
  <c r="S32" i="4" s="1"/>
  <c r="T32" i="2"/>
  <c r="T32" i="4" s="1"/>
  <c r="U32" i="2"/>
  <c r="U32" i="4" s="1"/>
  <c r="A33" i="2"/>
  <c r="B33"/>
  <c r="C33"/>
  <c r="C33" i="4" s="1"/>
  <c r="D33" i="2"/>
  <c r="D33" i="4" s="1"/>
  <c r="E33" i="2"/>
  <c r="F33"/>
  <c r="F33" i="4" s="1"/>
  <c r="G33" i="2"/>
  <c r="G33" i="4" s="1"/>
  <c r="H33" i="2"/>
  <c r="H33" i="4" s="1"/>
  <c r="I33" i="2"/>
  <c r="I33" i="4" s="1"/>
  <c r="J33" i="2"/>
  <c r="J33" i="4" s="1"/>
  <c r="K33" i="2"/>
  <c r="K33" i="4" s="1"/>
  <c r="L33" i="2"/>
  <c r="L33" i="4" s="1"/>
  <c r="M33" i="2"/>
  <c r="M33" i="4" s="1"/>
  <c r="N33" i="2"/>
  <c r="N33" i="4" s="1"/>
  <c r="O33" i="2"/>
  <c r="O33" i="4" s="1"/>
  <c r="P33" i="2"/>
  <c r="P33" i="4" s="1"/>
  <c r="Q33" i="2"/>
  <c r="Q33" i="4" s="1"/>
  <c r="R33" i="2"/>
  <c r="R33" i="4" s="1"/>
  <c r="S33" i="2"/>
  <c r="S33" i="4" s="1"/>
  <c r="T33" i="2"/>
  <c r="T33" i="4" s="1"/>
  <c r="U33" i="2"/>
  <c r="U33" i="4" s="1"/>
  <c r="A34" i="2"/>
  <c r="B34"/>
  <c r="C34"/>
  <c r="C34" i="4" s="1"/>
  <c r="D34" i="2"/>
  <c r="D34" i="4" s="1"/>
  <c r="E34" i="2"/>
  <c r="E34" i="4" s="1"/>
  <c r="F34" i="2"/>
  <c r="F34" i="4" s="1"/>
  <c r="G34" i="2"/>
  <c r="G34" i="4" s="1"/>
  <c r="H34" i="2"/>
  <c r="H34" i="4" s="1"/>
  <c r="I34" i="2"/>
  <c r="I34" i="4" s="1"/>
  <c r="J34" i="2"/>
  <c r="J34" i="4" s="1"/>
  <c r="K34" i="2"/>
  <c r="K34" i="4" s="1"/>
  <c r="L34" i="2"/>
  <c r="L34" i="4" s="1"/>
  <c r="M34" i="2"/>
  <c r="M34" i="4" s="1"/>
  <c r="N34" i="2"/>
  <c r="N34" i="4" s="1"/>
  <c r="O34" i="2"/>
  <c r="O34" i="4" s="1"/>
  <c r="P34" i="2"/>
  <c r="P34" i="4" s="1"/>
  <c r="Q34" i="2"/>
  <c r="Q34" i="4" s="1"/>
  <c r="R34" i="2"/>
  <c r="R34" i="4" s="1"/>
  <c r="S34" i="2"/>
  <c r="S34" i="4" s="1"/>
  <c r="T34" i="2"/>
  <c r="T34" i="4" s="1"/>
  <c r="U34" i="2"/>
  <c r="U34" i="4" s="1"/>
  <c r="A35" i="2"/>
  <c r="B35"/>
  <c r="C35"/>
  <c r="C35" i="4" s="1"/>
  <c r="D35" i="2"/>
  <c r="D35" i="4" s="1"/>
  <c r="E35" i="2"/>
  <c r="E35" i="4" s="1"/>
  <c r="F35" i="2"/>
  <c r="F35" i="4" s="1"/>
  <c r="G35" i="2"/>
  <c r="G35" i="4" s="1"/>
  <c r="H35" i="2"/>
  <c r="H35" i="4" s="1"/>
  <c r="I35" i="2"/>
  <c r="I35" i="4" s="1"/>
  <c r="J35" i="2"/>
  <c r="J35" i="4" s="1"/>
  <c r="K35" i="2"/>
  <c r="K35" i="4" s="1"/>
  <c r="L35" i="2"/>
  <c r="L35" i="4" s="1"/>
  <c r="M35" i="2"/>
  <c r="M35" i="4" s="1"/>
  <c r="N35" i="2"/>
  <c r="N35" i="4" s="1"/>
  <c r="O35" i="2"/>
  <c r="O35" i="4" s="1"/>
  <c r="P35" i="2"/>
  <c r="Q35"/>
  <c r="Q35" i="4" s="1"/>
  <c r="R35" i="2"/>
  <c r="R35" i="4" s="1"/>
  <c r="S35" i="2"/>
  <c r="S35" i="4" s="1"/>
  <c r="T35" i="2"/>
  <c r="T35" i="4" s="1"/>
  <c r="U35" i="2"/>
  <c r="U35" i="4" s="1"/>
  <c r="A36" i="2"/>
  <c r="B36"/>
  <c r="B36" i="4" s="1"/>
  <c r="C36" i="2"/>
  <c r="C36" i="4" s="1"/>
  <c r="D36" i="2"/>
  <c r="D36" i="4" s="1"/>
  <c r="E36" i="2"/>
  <c r="E36" i="4" s="1"/>
  <c r="F36" i="2"/>
  <c r="G36"/>
  <c r="G36" i="4" s="1"/>
  <c r="H36" i="2"/>
  <c r="H36" i="4" s="1"/>
  <c r="I36" i="2"/>
  <c r="I36" i="4" s="1"/>
  <c r="J36" i="2"/>
  <c r="J36" i="4" s="1"/>
  <c r="K36" i="2"/>
  <c r="K36" i="4" s="1"/>
  <c r="L36" i="2"/>
  <c r="L36" i="4" s="1"/>
  <c r="M36" i="2"/>
  <c r="M36" i="4" s="1"/>
  <c r="N36" i="2"/>
  <c r="N36" i="4" s="1"/>
  <c r="O36" i="2"/>
  <c r="P36"/>
  <c r="P36" i="4" s="1"/>
  <c r="Q36" i="2"/>
  <c r="Q36" i="4" s="1"/>
  <c r="R36" i="2"/>
  <c r="R36" i="4" s="1"/>
  <c r="S36" i="2"/>
  <c r="S36" i="4" s="1"/>
  <c r="T36" i="2"/>
  <c r="T36" i="4" s="1"/>
  <c r="U36" i="2"/>
  <c r="U36" i="4" s="1"/>
  <c r="A37" i="2"/>
  <c r="B37"/>
  <c r="B37" i="4" s="1"/>
  <c r="C37" i="2"/>
  <c r="D37"/>
  <c r="D37" i="4" s="1"/>
  <c r="E37" i="2"/>
  <c r="E37" i="4" s="1"/>
  <c r="F37" i="2"/>
  <c r="F37" i="4" s="1"/>
  <c r="G37" i="2"/>
  <c r="G37" i="4" s="1"/>
  <c r="H37" i="2"/>
  <c r="H37" i="4" s="1"/>
  <c r="I37" i="2"/>
  <c r="I37" i="4" s="1"/>
  <c r="J37" i="2"/>
  <c r="J37" i="4" s="1"/>
  <c r="K37" i="2"/>
  <c r="K37" i="4" s="1"/>
  <c r="L37" i="2"/>
  <c r="L37" i="4" s="1"/>
  <c r="M37" i="2"/>
  <c r="M37" i="4" s="1"/>
  <c r="N37" i="2"/>
  <c r="N37" i="4" s="1"/>
  <c r="O37" i="2"/>
  <c r="O37" i="4" s="1"/>
  <c r="P37" i="2"/>
  <c r="P37" i="4" s="1"/>
  <c r="Q37" i="2"/>
  <c r="Q37" i="4" s="1"/>
  <c r="R37" i="2"/>
  <c r="R37" i="4" s="1"/>
  <c r="S37" i="2"/>
  <c r="S37" i="4" s="1"/>
  <c r="T37" i="2"/>
  <c r="T37" i="4" s="1"/>
  <c r="U37" i="2"/>
  <c r="U37" i="4" s="1"/>
  <c r="A38" i="2"/>
  <c r="B38"/>
  <c r="B38" i="4" s="1"/>
  <c r="C38" i="2"/>
  <c r="C38" i="4" s="1"/>
  <c r="D38" i="2"/>
  <c r="D38" i="4" s="1"/>
  <c r="E38" i="2"/>
  <c r="E38" i="4" s="1"/>
  <c r="F38" i="2"/>
  <c r="G38"/>
  <c r="G38" i="4" s="1"/>
  <c r="H38" i="2"/>
  <c r="H38" i="4" s="1"/>
  <c r="I38" i="2"/>
  <c r="I38" i="4" s="1"/>
  <c r="J38" i="2"/>
  <c r="J38" i="4" s="1"/>
  <c r="K38" i="2"/>
  <c r="K38" i="4" s="1"/>
  <c r="L38" i="2"/>
  <c r="L38" i="4" s="1"/>
  <c r="M38" i="2"/>
  <c r="M38" i="4" s="1"/>
  <c r="N38" i="2"/>
  <c r="N38" i="4" s="1"/>
  <c r="O38" i="2"/>
  <c r="O38" i="4" s="1"/>
  <c r="P38" i="2"/>
  <c r="P38" i="4" s="1"/>
  <c r="Q38" i="2"/>
  <c r="Q38" i="4" s="1"/>
  <c r="R38" i="2"/>
  <c r="R38" i="4" s="1"/>
  <c r="S38" i="2"/>
  <c r="S38" i="4" s="1"/>
  <c r="T38" i="2"/>
  <c r="T38" i="4" s="1"/>
  <c r="U38" i="2"/>
  <c r="U38" i="4" s="1"/>
  <c r="A39" i="2"/>
  <c r="B39"/>
  <c r="B39" i="4" s="1"/>
  <c r="C39" i="2"/>
  <c r="C39" i="4" s="1"/>
  <c r="D39" i="2"/>
  <c r="D39" i="4" s="1"/>
  <c r="E39" i="2"/>
  <c r="F39"/>
  <c r="F39" i="4" s="1"/>
  <c r="G39" i="2"/>
  <c r="G39" i="4" s="1"/>
  <c r="H39" i="2"/>
  <c r="H39" i="4" s="1"/>
  <c r="I39" i="2"/>
  <c r="I39" i="4" s="1"/>
  <c r="J39" i="2"/>
  <c r="J39" i="4" s="1"/>
  <c r="K39" i="2"/>
  <c r="L39"/>
  <c r="L39" i="4" s="1"/>
  <c r="M39" i="2"/>
  <c r="M39" i="4" s="1"/>
  <c r="N39" i="2"/>
  <c r="N39" i="4" s="1"/>
  <c r="O39" i="2"/>
  <c r="O39" i="4" s="1"/>
  <c r="P39" i="2"/>
  <c r="P39" i="4" s="1"/>
  <c r="Q39" i="2"/>
  <c r="Q39" i="4" s="1"/>
  <c r="R39" i="2"/>
  <c r="R39" i="4" s="1"/>
  <c r="S39" i="2"/>
  <c r="S39" i="4" s="1"/>
  <c r="T39" i="2"/>
  <c r="T39" i="4" s="1"/>
  <c r="U39" i="2"/>
  <c r="U39" i="4" s="1"/>
  <c r="A40" i="2"/>
  <c r="B40"/>
  <c r="B40" i="4" s="1"/>
  <c r="C40" i="2"/>
  <c r="C40" i="4" s="1"/>
  <c r="D40" i="2"/>
  <c r="E40"/>
  <c r="E40" i="4" s="1"/>
  <c r="F40" i="2"/>
  <c r="F40" i="4" s="1"/>
  <c r="G40" i="2"/>
  <c r="G40" i="4" s="1"/>
  <c r="H40" i="2"/>
  <c r="H40" i="4" s="1"/>
  <c r="I40" i="2"/>
  <c r="I40" i="4" s="1"/>
  <c r="J40" i="2"/>
  <c r="J40" i="4" s="1"/>
  <c r="K40" i="2"/>
  <c r="K40" i="4" s="1"/>
  <c r="L40" i="2"/>
  <c r="L40" i="4" s="1"/>
  <c r="M40" i="2"/>
  <c r="M40" i="4" s="1"/>
  <c r="N40" i="2"/>
  <c r="N40" i="4" s="1"/>
  <c r="O40" i="2"/>
  <c r="O40" i="4" s="1"/>
  <c r="P40" i="2"/>
  <c r="P40" i="4" s="1"/>
  <c r="Q40" i="2"/>
  <c r="Q40" i="4" s="1"/>
  <c r="R40" i="2"/>
  <c r="R40" i="4" s="1"/>
  <c r="S40" i="2"/>
  <c r="S40" i="4" s="1"/>
  <c r="T40" i="2"/>
  <c r="T40" i="4" s="1"/>
  <c r="U40" i="2"/>
  <c r="U40" i="4" s="1"/>
  <c r="A41" i="2"/>
  <c r="B41"/>
  <c r="B41" i="4" s="1"/>
  <c r="C41" i="2"/>
  <c r="C41" i="4" s="1"/>
  <c r="D41" i="2"/>
  <c r="D41" i="4" s="1"/>
  <c r="E41" i="2"/>
  <c r="E41" i="4" s="1"/>
  <c r="F41" i="2"/>
  <c r="F41" i="4" s="1"/>
  <c r="G41" i="2"/>
  <c r="G41" i="4" s="1"/>
  <c r="H41" i="2"/>
  <c r="H41" i="4" s="1"/>
  <c r="I41" i="2"/>
  <c r="I41" i="4" s="1"/>
  <c r="J41" i="2"/>
  <c r="J41" i="4" s="1"/>
  <c r="K41" i="2"/>
  <c r="K41" i="4" s="1"/>
  <c r="L41" i="2"/>
  <c r="L41" i="4" s="1"/>
  <c r="M41" i="2"/>
  <c r="M41" i="4" s="1"/>
  <c r="N41" i="2"/>
  <c r="N41" i="4" s="1"/>
  <c r="O41" i="2"/>
  <c r="O41" i="4" s="1"/>
  <c r="P41" i="2"/>
  <c r="Q41"/>
  <c r="Q41" i="4" s="1"/>
  <c r="R41" i="2"/>
  <c r="R41" i="4" s="1"/>
  <c r="S41" i="2"/>
  <c r="S41" i="4" s="1"/>
  <c r="T41" i="2"/>
  <c r="T41" i="4" s="1"/>
  <c r="U41" i="2"/>
  <c r="U41" i="4" s="1"/>
  <c r="A42" i="2"/>
  <c r="B42"/>
  <c r="B42" i="4" s="1"/>
  <c r="C42" i="2"/>
  <c r="C42" i="4" s="1"/>
  <c r="D42" i="2"/>
  <c r="D42" i="4" s="1"/>
  <c r="E42" i="2"/>
  <c r="E42" i="4" s="1"/>
  <c r="F42" i="2"/>
  <c r="G42"/>
  <c r="G42" i="4" s="1"/>
  <c r="H42" i="2"/>
  <c r="H42" i="4" s="1"/>
  <c r="I42" i="2"/>
  <c r="I42" i="4" s="1"/>
  <c r="J42" i="2"/>
  <c r="J42" i="4" s="1"/>
  <c r="K42" i="2"/>
  <c r="K42" i="4" s="1"/>
  <c r="L42" i="2"/>
  <c r="L42" i="4" s="1"/>
  <c r="M42" i="2"/>
  <c r="M42" i="4" s="1"/>
  <c r="N42" i="2"/>
  <c r="N42" i="4" s="1"/>
  <c r="O42" i="2"/>
  <c r="O42" i="4" s="1"/>
  <c r="P42" i="2"/>
  <c r="P42" i="4" s="1"/>
  <c r="Q42" i="2"/>
  <c r="Q42" i="4" s="1"/>
  <c r="R42" i="2"/>
  <c r="R42" i="4" s="1"/>
  <c r="S42" i="2"/>
  <c r="S42" i="4" s="1"/>
  <c r="T42" i="2"/>
  <c r="T42" i="4" s="1"/>
  <c r="U42" i="2"/>
  <c r="U42" i="4" s="1"/>
  <c r="A43" i="2"/>
  <c r="B43"/>
  <c r="B43" i="4" s="1"/>
  <c r="C43" i="2"/>
  <c r="D43"/>
  <c r="D43" i="4" s="1"/>
  <c r="E43" i="2"/>
  <c r="F43"/>
  <c r="F43" i="4" s="1"/>
  <c r="G43" i="2"/>
  <c r="G43" i="4" s="1"/>
  <c r="H43" i="2"/>
  <c r="H43" i="4" s="1"/>
  <c r="I43" i="2"/>
  <c r="I43" i="4" s="1"/>
  <c r="J43" i="2"/>
  <c r="J43" i="4" s="1"/>
  <c r="K43" i="2"/>
  <c r="K43" i="4" s="1"/>
  <c r="L43" i="2"/>
  <c r="L43" i="4" s="1"/>
  <c r="M43" i="2"/>
  <c r="M43" i="4" s="1"/>
  <c r="N43" i="2"/>
  <c r="N43" i="4" s="1"/>
  <c r="O43" i="2"/>
  <c r="O43" i="4" s="1"/>
  <c r="P43" i="2"/>
  <c r="P43" i="4" s="1"/>
  <c r="Q43" i="2"/>
  <c r="Q43" i="4" s="1"/>
  <c r="R43" i="2"/>
  <c r="R43" i="4" s="1"/>
  <c r="S43" i="2"/>
  <c r="S43" i="4" s="1"/>
  <c r="T43" i="2"/>
  <c r="T43" i="4" s="1"/>
  <c r="U43" i="2"/>
  <c r="U43" i="4" s="1"/>
  <c r="A44" i="2"/>
  <c r="B44"/>
  <c r="B44" i="4" s="1"/>
  <c r="C44" i="2"/>
  <c r="C44" i="4" s="1"/>
  <c r="D44" i="2"/>
  <c r="D44" i="4" s="1"/>
  <c r="E44" i="2"/>
  <c r="F44"/>
  <c r="F44" i="4" s="1"/>
  <c r="G44" i="2"/>
  <c r="G44" i="4" s="1"/>
  <c r="H44" i="2"/>
  <c r="H44" i="4" s="1"/>
  <c r="I44" i="2"/>
  <c r="I44" i="4" s="1"/>
  <c r="J44" i="2"/>
  <c r="J44" i="4" s="1"/>
  <c r="K44" i="2"/>
  <c r="K44" i="4" s="1"/>
  <c r="L44" i="2"/>
  <c r="M44"/>
  <c r="M44" i="4" s="1"/>
  <c r="N44" i="2"/>
  <c r="N44" i="4" s="1"/>
  <c r="O44" i="2"/>
  <c r="O44" i="4" s="1"/>
  <c r="P44" i="2"/>
  <c r="P44" i="4" s="1"/>
  <c r="Q44" i="2"/>
  <c r="Q44" i="4" s="1"/>
  <c r="R44" i="2"/>
  <c r="R44" i="4" s="1"/>
  <c r="S44" i="2"/>
  <c r="S44" i="4" s="1"/>
  <c r="T44" i="2"/>
  <c r="T44" i="4" s="1"/>
  <c r="U44" i="2"/>
  <c r="U44" i="4" s="1"/>
  <c r="A45" i="2"/>
  <c r="B45"/>
  <c r="B45" i="4" s="1"/>
  <c r="C45" i="2"/>
  <c r="C45" i="4" s="1"/>
  <c r="D45" i="2"/>
  <c r="D45" i="4" s="1"/>
  <c r="E45" i="2"/>
  <c r="E45" i="4" s="1"/>
  <c r="F45" i="2"/>
  <c r="F45" i="4" s="1"/>
  <c r="G45" i="2"/>
  <c r="G45" i="4" s="1"/>
  <c r="H45" i="2"/>
  <c r="I45"/>
  <c r="I45" i="4" s="1"/>
  <c r="J45" i="2"/>
  <c r="J45" i="4" s="1"/>
  <c r="K45" i="2"/>
  <c r="K45" i="4" s="1"/>
  <c r="L45" i="2"/>
  <c r="L45" i="4" s="1"/>
  <c r="M45" i="2"/>
  <c r="M45" i="4" s="1"/>
  <c r="N45" i="2"/>
  <c r="N45" i="4" s="1"/>
  <c r="O45" i="2"/>
  <c r="O45" i="4" s="1"/>
  <c r="P45" i="2"/>
  <c r="P45" i="4" s="1"/>
  <c r="Q45" i="2"/>
  <c r="Q45" i="4" s="1"/>
  <c r="R45" i="2"/>
  <c r="R45" i="4" s="1"/>
  <c r="S45" i="2"/>
  <c r="S45" i="4" s="1"/>
  <c r="T45" i="2"/>
  <c r="T45" i="4" s="1"/>
  <c r="U45" i="2"/>
  <c r="U45" i="4" s="1"/>
  <c r="A46" i="2"/>
  <c r="B46"/>
  <c r="B46" i="4" s="1"/>
  <c r="C46" i="2"/>
  <c r="C46" i="4" s="1"/>
  <c r="D46" i="2"/>
  <c r="D46" i="4" s="1"/>
  <c r="E46" i="2"/>
  <c r="F46"/>
  <c r="F46" i="4" s="1"/>
  <c r="G46" i="2"/>
  <c r="G46" i="4" s="1"/>
  <c r="H46" i="2"/>
  <c r="H46" i="4" s="1"/>
  <c r="I46" i="2"/>
  <c r="I46" i="4" s="1"/>
  <c r="J46" i="2"/>
  <c r="J46" i="4" s="1"/>
  <c r="K46" i="2"/>
  <c r="K46" i="4" s="1"/>
  <c r="L46" i="2"/>
  <c r="L46" i="4" s="1"/>
  <c r="M46" i="2"/>
  <c r="M46" i="4" s="1"/>
  <c r="N46" i="2"/>
  <c r="N46" i="4" s="1"/>
  <c r="O46" i="2"/>
  <c r="O46" i="4" s="1"/>
  <c r="P46" i="2"/>
  <c r="P46" i="4" s="1"/>
  <c r="Q46" i="2"/>
  <c r="Q46" i="4" s="1"/>
  <c r="R46" i="2"/>
  <c r="R46" i="4" s="1"/>
  <c r="S46" i="2"/>
  <c r="S46" i="4" s="1"/>
  <c r="T46" i="2"/>
  <c r="T46" i="4" s="1"/>
  <c r="U46" i="2"/>
  <c r="U46" i="4" s="1"/>
  <c r="A47" i="2"/>
  <c r="B47"/>
  <c r="C47"/>
  <c r="C47" i="4" s="1"/>
  <c r="D47" i="2"/>
  <c r="D47" i="4" s="1"/>
  <c r="E47" i="2"/>
  <c r="E47" i="4" s="1"/>
  <c r="F47" i="2"/>
  <c r="F47" i="4" s="1"/>
  <c r="G47" i="2"/>
  <c r="G47" i="4" s="1"/>
  <c r="H47" i="2"/>
  <c r="H47" i="4" s="1"/>
  <c r="I47" i="2"/>
  <c r="I47" i="4" s="1"/>
  <c r="J47" i="2"/>
  <c r="J47" i="4" s="1"/>
  <c r="K47" i="2"/>
  <c r="K47" i="4" s="1"/>
  <c r="L47" i="2"/>
  <c r="L47" i="4" s="1"/>
  <c r="M47" i="2"/>
  <c r="M47" i="4" s="1"/>
  <c r="N47" i="2"/>
  <c r="N47" i="4" s="1"/>
  <c r="O47" i="2"/>
  <c r="O47" i="4" s="1"/>
  <c r="P47" i="2"/>
  <c r="P47" i="4" s="1"/>
  <c r="Q47" i="2"/>
  <c r="R47"/>
  <c r="R47" i="4" s="1"/>
  <c r="S47" i="2"/>
  <c r="S47" i="4" s="1"/>
  <c r="T47" i="2"/>
  <c r="T47" i="4" s="1"/>
  <c r="U47" i="2"/>
  <c r="U47" i="4" s="1"/>
  <c r="A48" i="2"/>
  <c r="B48"/>
  <c r="C48"/>
  <c r="C48" i="4" s="1"/>
  <c r="D48" i="2"/>
  <c r="D48" i="4" s="1"/>
  <c r="E48" i="2"/>
  <c r="E48" i="4" s="1"/>
  <c r="F48" i="2"/>
  <c r="F48" i="4" s="1"/>
  <c r="G48" i="2"/>
  <c r="G48" i="4" s="1"/>
  <c r="H48" i="2"/>
  <c r="H48" i="4" s="1"/>
  <c r="I48" i="2"/>
  <c r="I48" i="4" s="1"/>
  <c r="J48" i="2"/>
  <c r="J48" i="4" s="1"/>
  <c r="K48" i="2"/>
  <c r="K48" i="4" s="1"/>
  <c r="L48" i="2"/>
  <c r="L48" i="4" s="1"/>
  <c r="M48" i="2"/>
  <c r="M48" i="4" s="1"/>
  <c r="N48" i="2"/>
  <c r="N48" i="4" s="1"/>
  <c r="O48" i="2"/>
  <c r="O48" i="4" s="1"/>
  <c r="P48" i="2"/>
  <c r="P48" i="4" s="1"/>
  <c r="Q48" i="2"/>
  <c r="Q48" i="4" s="1"/>
  <c r="R48" i="2"/>
  <c r="R48" i="4" s="1"/>
  <c r="S48" i="2"/>
  <c r="S48" i="4" s="1"/>
  <c r="T48" i="2"/>
  <c r="T48" i="4" s="1"/>
  <c r="U48" i="2"/>
  <c r="U48" i="4" s="1"/>
  <c r="A49" i="2"/>
  <c r="B49"/>
  <c r="B49" i="4" s="1"/>
  <c r="C49" i="2"/>
  <c r="C49" i="4" s="1"/>
  <c r="D49" i="2"/>
  <c r="E49"/>
  <c r="E49" i="4" s="1"/>
  <c r="F49" i="2"/>
  <c r="F49" i="4" s="1"/>
  <c r="G49" i="2"/>
  <c r="G49" i="4" s="1"/>
  <c r="H49" i="2"/>
  <c r="H49" i="4" s="1"/>
  <c r="I49" i="2"/>
  <c r="I49" i="4" s="1"/>
  <c r="J49" i="2"/>
  <c r="J49" i="4" s="1"/>
  <c r="K49" i="2"/>
  <c r="K49" i="4" s="1"/>
  <c r="L49" i="2"/>
  <c r="L49" i="4" s="1"/>
  <c r="M49" i="2"/>
  <c r="M49" i="4" s="1"/>
  <c r="N49" i="2"/>
  <c r="N49" i="4" s="1"/>
  <c r="O49" i="2"/>
  <c r="O49" i="4" s="1"/>
  <c r="P49" i="2"/>
  <c r="P49" i="4" s="1"/>
  <c r="Q49" i="2"/>
  <c r="Q49" i="4" s="1"/>
  <c r="R49" i="2"/>
  <c r="R49" i="4" s="1"/>
  <c r="S49" i="2"/>
  <c r="S49" i="4" s="1"/>
  <c r="T49" i="2"/>
  <c r="T49" i="4" s="1"/>
  <c r="U49" i="2"/>
  <c r="U49" i="4" s="1"/>
  <c r="A50" i="2"/>
  <c r="B50"/>
  <c r="B50" i="4" s="1"/>
  <c r="C50" i="2"/>
  <c r="C50" i="4" s="1"/>
  <c r="D50" i="2"/>
  <c r="D50" i="4" s="1"/>
  <c r="E50" i="2"/>
  <c r="E50" i="4" s="1"/>
  <c r="F50" i="2"/>
  <c r="G50"/>
  <c r="H50"/>
  <c r="H50" i="4" s="1"/>
  <c r="I50" i="2"/>
  <c r="I50" i="4" s="1"/>
  <c r="J50" i="2"/>
  <c r="J50" i="4" s="1"/>
  <c r="K50" i="2"/>
  <c r="K50" i="4" s="1"/>
  <c r="L50" i="2"/>
  <c r="L50" i="4" s="1"/>
  <c r="M50" i="2"/>
  <c r="M50" i="4" s="1"/>
  <c r="N50" i="2"/>
  <c r="N50" i="4" s="1"/>
  <c r="O50" i="2"/>
  <c r="O50" i="4" s="1"/>
  <c r="P50" i="2"/>
  <c r="P50" i="4" s="1"/>
  <c r="Q50" i="2"/>
  <c r="Q50" i="4" s="1"/>
  <c r="R50" i="2"/>
  <c r="R50" i="4" s="1"/>
  <c r="S50" i="2"/>
  <c r="S50" i="4" s="1"/>
  <c r="T50" i="2"/>
  <c r="T50" i="4" s="1"/>
  <c r="U50" i="2"/>
  <c r="U50" i="4" s="1"/>
  <c r="A51" i="2"/>
  <c r="B51"/>
  <c r="B51" i="4" s="1"/>
  <c r="C51" i="2"/>
  <c r="C51" i="4" s="1"/>
  <c r="D51" i="2"/>
  <c r="D51" i="4" s="1"/>
  <c r="E51" i="2"/>
  <c r="E51" i="4" s="1"/>
  <c r="F51" i="2"/>
  <c r="G51"/>
  <c r="H51"/>
  <c r="H51" i="4" s="1"/>
  <c r="I51" i="2"/>
  <c r="I51" i="4" s="1"/>
  <c r="J51" i="2"/>
  <c r="J51" i="4" s="1"/>
  <c r="K51" i="2"/>
  <c r="K51" i="4" s="1"/>
  <c r="L51" i="2"/>
  <c r="L51" i="4" s="1"/>
  <c r="M51" i="2"/>
  <c r="M51" i="4" s="1"/>
  <c r="N51" i="2"/>
  <c r="N51" i="4" s="1"/>
  <c r="O51" i="2"/>
  <c r="O51" i="4" s="1"/>
  <c r="P51" i="2"/>
  <c r="P51" i="4" s="1"/>
  <c r="Q51" i="2"/>
  <c r="Q51" i="4" s="1"/>
  <c r="R51" i="2"/>
  <c r="R51" i="4" s="1"/>
  <c r="S51" i="2"/>
  <c r="S51" i="4" s="1"/>
  <c r="T51" i="2"/>
  <c r="T51" i="4" s="1"/>
  <c r="U51" i="2"/>
  <c r="U51" i="4" s="1"/>
  <c r="A52" i="2"/>
  <c r="B52"/>
  <c r="B52" i="4" s="1"/>
  <c r="C52" i="2"/>
  <c r="C52" i="4" s="1"/>
  <c r="D52" i="2"/>
  <c r="D52" i="4" s="1"/>
  <c r="E52" i="2"/>
  <c r="E52" i="4" s="1"/>
  <c r="F52" i="2"/>
  <c r="G52"/>
  <c r="H52"/>
  <c r="H52" i="4" s="1"/>
  <c r="I52" i="2"/>
  <c r="I52" i="4" s="1"/>
  <c r="J52" i="2"/>
  <c r="J52" i="4" s="1"/>
  <c r="K52" i="2"/>
  <c r="K52" i="4" s="1"/>
  <c r="L52" i="2"/>
  <c r="L52" i="4" s="1"/>
  <c r="M52" i="2"/>
  <c r="M52" i="4" s="1"/>
  <c r="N52" i="2"/>
  <c r="N52" i="4" s="1"/>
  <c r="O52" i="2"/>
  <c r="O52" i="4" s="1"/>
  <c r="P52" i="2"/>
  <c r="P52" i="4" s="1"/>
  <c r="Q52" i="2"/>
  <c r="Q52" i="4" s="1"/>
  <c r="R52" i="2"/>
  <c r="R52" i="4" s="1"/>
  <c r="S52" i="2"/>
  <c r="S52" i="4" s="1"/>
  <c r="T52" i="2"/>
  <c r="T52" i="4" s="1"/>
  <c r="U52" i="2"/>
  <c r="U52" i="4" s="1"/>
  <c r="A53" i="2"/>
  <c r="B53"/>
  <c r="B53" i="4" s="1"/>
  <c r="C53" i="2"/>
  <c r="C53" i="4" s="1"/>
  <c r="D53" i="2"/>
  <c r="D53" i="4" s="1"/>
  <c r="E53" i="2"/>
  <c r="E53" i="4" s="1"/>
  <c r="F53" i="2"/>
  <c r="G53"/>
  <c r="H53"/>
  <c r="H53" i="4" s="1"/>
  <c r="I53" i="2"/>
  <c r="I53" i="4" s="1"/>
  <c r="J53" i="2"/>
  <c r="J53" i="4" s="1"/>
  <c r="K53" i="2"/>
  <c r="K53" i="4" s="1"/>
  <c r="L53" i="2"/>
  <c r="L53" i="4" s="1"/>
  <c r="M53" i="2"/>
  <c r="M53" i="4" s="1"/>
  <c r="N53" i="2"/>
  <c r="N53" i="4" s="1"/>
  <c r="O53" i="2"/>
  <c r="O53" i="4" s="1"/>
  <c r="P53" i="2"/>
  <c r="P53" i="4" s="1"/>
  <c r="Q53" i="2"/>
  <c r="Q53" i="4" s="1"/>
  <c r="R53" i="2"/>
  <c r="R53" i="4" s="1"/>
  <c r="S53" i="2"/>
  <c r="S53" i="4" s="1"/>
  <c r="T53" i="2"/>
  <c r="T53" i="4" s="1"/>
  <c r="U53" i="2"/>
  <c r="U53" i="4" s="1"/>
  <c r="V10" i="3"/>
  <c r="V4"/>
  <c r="V16"/>
  <c r="V17"/>
  <c r="V13"/>
  <c r="V7"/>
  <c r="V12"/>
  <c r="V8"/>
  <c r="V15"/>
  <c r="V6"/>
  <c r="V18"/>
  <c r="V20"/>
  <c r="V9"/>
  <c r="V5"/>
  <c r="V14"/>
  <c r="V19"/>
  <c r="V11"/>
  <c r="V21"/>
  <c r="V22"/>
  <c r="V23"/>
  <c r="W23" s="1"/>
  <c r="V24"/>
  <c r="W24" s="1"/>
  <c r="V25"/>
  <c r="W25" s="1"/>
  <c r="V26"/>
  <c r="W26" s="1"/>
  <c r="V27"/>
  <c r="W27" s="1"/>
  <c r="V28"/>
  <c r="W28" s="1"/>
  <c r="V29"/>
  <c r="W29" s="1"/>
  <c r="V30"/>
  <c r="W30" s="1"/>
  <c r="V31"/>
  <c r="W31" s="1"/>
  <c r="V32"/>
  <c r="W32" s="1"/>
  <c r="V33"/>
  <c r="W33" s="1"/>
  <c r="V34"/>
  <c r="W34" s="1"/>
  <c r="V35"/>
  <c r="W35" s="1"/>
  <c r="V36"/>
  <c r="W36" s="1"/>
  <c r="V37"/>
  <c r="W37" s="1"/>
  <c r="V38"/>
  <c r="W38" s="1"/>
  <c r="V39"/>
  <c r="W39" s="1"/>
  <c r="V40"/>
  <c r="W40" s="1"/>
  <c r="V41"/>
  <c r="W41" s="1"/>
  <c r="V42"/>
  <c r="W42" s="1"/>
  <c r="V43"/>
  <c r="W43" s="1"/>
  <c r="W44"/>
  <c r="W45"/>
  <c r="W46"/>
  <c r="W47"/>
  <c r="W48"/>
  <c r="W49"/>
  <c r="W50"/>
  <c r="W51"/>
  <c r="W52"/>
  <c r="W53"/>
  <c r="B54"/>
  <c r="C54"/>
  <c r="D54"/>
  <c r="E54"/>
  <c r="F54"/>
  <c r="G54"/>
  <c r="H54"/>
  <c r="I54"/>
  <c r="J54"/>
  <c r="K54"/>
  <c r="L54"/>
  <c r="M54"/>
  <c r="N54"/>
  <c r="O54"/>
  <c r="P54"/>
  <c r="Q54"/>
  <c r="R54"/>
  <c r="S54"/>
  <c r="T54"/>
  <c r="U54"/>
  <c r="W22" l="1"/>
  <c r="W21"/>
  <c r="W11"/>
  <c r="W14"/>
  <c r="W9"/>
  <c r="W16"/>
  <c r="W10"/>
  <c r="W8"/>
  <c r="W19"/>
  <c r="V4" i="4"/>
  <c r="H4" i="6" s="1"/>
  <c r="Y54" i="3"/>
  <c r="Z1" i="4" s="1"/>
  <c r="T54"/>
  <c r="W12" i="3"/>
  <c r="D1" i="6"/>
  <c r="AO5" i="2"/>
  <c r="BT5" s="1"/>
  <c r="AO35"/>
  <c r="BT35" s="1"/>
  <c r="X5"/>
  <c r="AW5" s="1"/>
  <c r="AC10"/>
  <c r="BB10" s="1"/>
  <c r="B35" i="4"/>
  <c r="AE5" i="2"/>
  <c r="BG5" s="1"/>
  <c r="AI11"/>
  <c r="BK11" s="1"/>
  <c r="AD11"/>
  <c r="BC11" s="1"/>
  <c r="T2"/>
  <c r="AH10"/>
  <c r="BJ10" s="1"/>
  <c r="AE10"/>
  <c r="BG10" s="1"/>
  <c r="AK10"/>
  <c r="BM10" s="1"/>
  <c r="W15" i="3"/>
  <c r="AA46" i="2"/>
  <c r="AZ46" s="1"/>
  <c r="AO23"/>
  <c r="BT23" s="1"/>
  <c r="Y5"/>
  <c r="AX5" s="1"/>
  <c r="AJ11"/>
  <c r="BL11" s="1"/>
  <c r="D5" i="4"/>
  <c r="X10" i="2"/>
  <c r="AW10" s="1"/>
  <c r="AL7"/>
  <c r="BN7" s="1"/>
  <c r="AT5"/>
  <c r="BY5" s="1"/>
  <c r="AQ5"/>
  <c r="BV5" s="1"/>
  <c r="Q2"/>
  <c r="W5"/>
  <c r="AV5" s="1"/>
  <c r="Z10"/>
  <c r="AY10" s="1"/>
  <c r="AB11"/>
  <c r="BA11" s="1"/>
  <c r="B23" i="4"/>
  <c r="AD16" i="2"/>
  <c r="BC16" s="1"/>
  <c r="AJ10"/>
  <c r="BL10" s="1"/>
  <c r="AK11"/>
  <c r="BM11" s="1"/>
  <c r="AK16"/>
  <c r="BM16" s="1"/>
  <c r="AN5"/>
  <c r="BS5" s="1"/>
  <c r="F2"/>
  <c r="AC11"/>
  <c r="BB11" s="1"/>
  <c r="Y35"/>
  <c r="AX35" s="1"/>
  <c r="AP11"/>
  <c r="BU11" s="1"/>
  <c r="AL5"/>
  <c r="BN5" s="1"/>
  <c r="Y47"/>
  <c r="AX47" s="1"/>
  <c r="AN34"/>
  <c r="BS34" s="1"/>
  <c r="Z5"/>
  <c r="AY5" s="1"/>
  <c r="AC5"/>
  <c r="BB5" s="1"/>
  <c r="AB10"/>
  <c r="BA10" s="1"/>
  <c r="Y10"/>
  <c r="AX10" s="1"/>
  <c r="X11"/>
  <c r="AW11" s="1"/>
  <c r="Y11"/>
  <c r="AX11" s="1"/>
  <c r="AI10"/>
  <c r="BK10" s="1"/>
  <c r="AO10"/>
  <c r="BT10" s="1"/>
  <c r="AF10"/>
  <c r="BH10" s="1"/>
  <c r="AE11"/>
  <c r="BG11" s="1"/>
  <c r="AN11"/>
  <c r="BS11" s="1"/>
  <c r="AJ23"/>
  <c r="BL23" s="1"/>
  <c r="AH5"/>
  <c r="BJ5" s="1"/>
  <c r="AI5"/>
  <c r="BK5" s="1"/>
  <c r="AF5"/>
  <c r="BH5" s="1"/>
  <c r="AS16"/>
  <c r="BX16" s="1"/>
  <c r="AS5"/>
  <c r="BX5" s="1"/>
  <c r="AB44"/>
  <c r="BA44" s="1"/>
  <c r="AJ35"/>
  <c r="BL35" s="1"/>
  <c r="AO33"/>
  <c r="BT33" s="1"/>
  <c r="AH26"/>
  <c r="BJ26" s="1"/>
  <c r="AA22"/>
  <c r="AZ22" s="1"/>
  <c r="AS7"/>
  <c r="BX7" s="1"/>
  <c r="AS15"/>
  <c r="BX15" s="1"/>
  <c r="AN9"/>
  <c r="BS9" s="1"/>
  <c r="AG6"/>
  <c r="BI6" s="1"/>
  <c r="AD5"/>
  <c r="BC5" s="1"/>
  <c r="W10"/>
  <c r="AV10" s="1"/>
  <c r="AA11"/>
  <c r="AZ11" s="1"/>
  <c r="AC23"/>
  <c r="BB23" s="1"/>
  <c r="AP10"/>
  <c r="BU10" s="1"/>
  <c r="AN10"/>
  <c r="BS10" s="1"/>
  <c r="AH11"/>
  <c r="BJ11" s="1"/>
  <c r="AO11"/>
  <c r="BT11" s="1"/>
  <c r="AF11"/>
  <c r="BH11" s="1"/>
  <c r="AI35"/>
  <c r="BK35" s="1"/>
  <c r="AM5"/>
  <c r="BR5" s="1"/>
  <c r="AG5"/>
  <c r="BI5" s="1"/>
  <c r="AQ10"/>
  <c r="BV10" s="1"/>
  <c r="AR48"/>
  <c r="BW48" s="1"/>
  <c r="AT17"/>
  <c r="BY17" s="1"/>
  <c r="AM19"/>
  <c r="BR19" s="1"/>
  <c r="AJ18"/>
  <c r="BL18" s="1"/>
  <c r="AQ13"/>
  <c r="BV13" s="1"/>
  <c r="Y32"/>
  <c r="AX32" s="1"/>
  <c r="AP23"/>
  <c r="BU23" s="1"/>
  <c r="W16"/>
  <c r="AV16" s="1"/>
  <c r="AG11"/>
  <c r="BI11" s="1"/>
  <c r="AT10"/>
  <c r="BY10" s="1"/>
  <c r="AR5"/>
  <c r="BW5" s="1"/>
  <c r="W13" i="3"/>
  <c r="AB7" i="2"/>
  <c r="BA7" s="1"/>
  <c r="Y17"/>
  <c r="AX17" s="1"/>
  <c r="W7"/>
  <c r="AV7" s="1"/>
  <c r="W17"/>
  <c r="AV17" s="1"/>
  <c r="W38"/>
  <c r="AV38" s="1"/>
  <c r="X7"/>
  <c r="AW7" s="1"/>
  <c r="X47"/>
  <c r="AW47" s="1"/>
  <c r="AN7"/>
  <c r="BS7" s="1"/>
  <c r="AI17"/>
  <c r="BK17" s="1"/>
  <c r="W18" i="3"/>
  <c r="AA13" i="2"/>
  <c r="AZ13" s="1"/>
  <c r="Y13"/>
  <c r="AX13" s="1"/>
  <c r="W7" i="3"/>
  <c r="AD18" i="2"/>
  <c r="BC18" s="1"/>
  <c r="W17" i="3"/>
  <c r="W20"/>
  <c r="AB17" i="2"/>
  <c r="BA17" s="1"/>
  <c r="Z7"/>
  <c r="AY7" s="1"/>
  <c r="AC7"/>
  <c r="BB7" s="1"/>
  <c r="AM6"/>
  <c r="BR6" s="1"/>
  <c r="AI7"/>
  <c r="BK7" s="1"/>
  <c r="AG17"/>
  <c r="BI17" s="1"/>
  <c r="AR17"/>
  <c r="BW17" s="1"/>
  <c r="AQ7"/>
  <c r="BV7" s="1"/>
  <c r="W6" i="3"/>
  <c r="AA7" i="2"/>
  <c r="AZ7" s="1"/>
  <c r="AE7"/>
  <c r="BG7" s="1"/>
  <c r="AJ7"/>
  <c r="BL7" s="1"/>
  <c r="AL17"/>
  <c r="BN17" s="1"/>
  <c r="B47" i="4"/>
  <c r="AK17" i="2"/>
  <c r="BM17" s="1"/>
  <c r="AR7"/>
  <c r="BW7" s="1"/>
  <c r="AA17"/>
  <c r="AZ17" s="1"/>
  <c r="B6" i="4"/>
  <c r="AD7" i="2"/>
  <c r="BC7" s="1"/>
  <c r="Y7"/>
  <c r="AX7" s="1"/>
  <c r="AF18"/>
  <c r="BH18" s="1"/>
  <c r="AO7"/>
  <c r="BT7" s="1"/>
  <c r="AF47"/>
  <c r="BH47" s="1"/>
  <c r="AP17"/>
  <c r="BU17" s="1"/>
  <c r="AJ17"/>
  <c r="BL17" s="1"/>
  <c r="AQ17"/>
  <c r="BV17" s="1"/>
  <c r="AB5"/>
  <c r="BA5" s="1"/>
  <c r="AA5"/>
  <c r="AZ5" s="1"/>
  <c r="B5" i="4"/>
  <c r="AD10" i="2"/>
  <c r="BC10" s="1"/>
  <c r="AA10"/>
  <c r="AZ10" s="1"/>
  <c r="B8" i="4"/>
  <c r="Z11" i="2"/>
  <c r="AY11" s="1"/>
  <c r="W11"/>
  <c r="AV11" s="1"/>
  <c r="Z23"/>
  <c r="AY23" s="1"/>
  <c r="X35"/>
  <c r="AW35" s="1"/>
  <c r="AL10"/>
  <c r="BN10" s="1"/>
  <c r="AM10"/>
  <c r="BR10" s="1"/>
  <c r="AG10"/>
  <c r="BI10" s="1"/>
  <c r="AI18"/>
  <c r="BK18" s="1"/>
  <c r="AL11"/>
  <c r="BN11" s="1"/>
  <c r="AM11"/>
  <c r="BR11" s="1"/>
  <c r="AP5"/>
  <c r="BU5" s="1"/>
  <c r="AK5"/>
  <c r="BM5" s="1"/>
  <c r="AJ5"/>
  <c r="BL5" s="1"/>
  <c r="X9"/>
  <c r="AW9" s="1"/>
  <c r="Y18"/>
  <c r="AX18" s="1"/>
  <c r="B15" i="4"/>
  <c r="AE18" i="2"/>
  <c r="BG18" s="1"/>
  <c r="AL13"/>
  <c r="BN13" s="1"/>
  <c r="AB13"/>
  <c r="BA13" s="1"/>
  <c r="W33"/>
  <c r="AV33" s="1"/>
  <c r="B17" i="4"/>
  <c r="AB19" i="2"/>
  <c r="BA19" s="1"/>
  <c r="AG25"/>
  <c r="BI25" s="1"/>
  <c r="AK18"/>
  <c r="BM18" s="1"/>
  <c r="AI13"/>
  <c r="BK13" s="1"/>
  <c r="AJ26"/>
  <c r="BL26" s="1"/>
  <c r="AP15"/>
  <c r="BU15" s="1"/>
  <c r="Z13"/>
  <c r="AY13" s="1"/>
  <c r="B12" i="4"/>
  <c r="AC34" i="2"/>
  <c r="BB34" s="1"/>
  <c r="AB8"/>
  <c r="BA8" s="1"/>
  <c r="AH18"/>
  <c r="BJ18" s="1"/>
  <c r="AG18"/>
  <c r="BI18" s="1"/>
  <c r="AG19"/>
  <c r="BI19" s="1"/>
  <c r="AK8"/>
  <c r="BM8" s="1"/>
  <c r="AE13"/>
  <c r="BG13" s="1"/>
  <c r="AG13"/>
  <c r="BI13" s="1"/>
  <c r="W5" i="3"/>
  <c r="W4"/>
  <c r="AB18" i="2"/>
  <c r="BA18" s="1"/>
  <c r="AB48"/>
  <c r="BA48" s="1"/>
  <c r="AM18"/>
  <c r="BR18" s="1"/>
  <c r="AP13"/>
  <c r="BU13" s="1"/>
  <c r="AN13"/>
  <c r="BS13" s="1"/>
  <c r="AS13"/>
  <c r="BX13" s="1"/>
  <c r="X33"/>
  <c r="AW33" s="1"/>
  <c r="AN33"/>
  <c r="BS33" s="1"/>
  <c r="AG15"/>
  <c r="BI15" s="1"/>
  <c r="AC9"/>
  <c r="BB9" s="1"/>
  <c r="X13"/>
  <c r="AW13" s="1"/>
  <c r="W13"/>
  <c r="AV13" s="1"/>
  <c r="AB33"/>
  <c r="BA33" s="1"/>
  <c r="W45"/>
  <c r="AV45" s="1"/>
  <c r="Z18"/>
  <c r="AY18" s="1"/>
  <c r="AC18"/>
  <c r="BB18" s="1"/>
  <c r="AA18"/>
  <c r="AZ18" s="1"/>
  <c r="X26"/>
  <c r="AW26" s="1"/>
  <c r="X19"/>
  <c r="AW19" s="1"/>
  <c r="AC8"/>
  <c r="BB8" s="1"/>
  <c r="Y48"/>
  <c r="AX48" s="1"/>
  <c r="AL33"/>
  <c r="BN33" s="1"/>
  <c r="AO18"/>
  <c r="BT18" s="1"/>
  <c r="AN18"/>
  <c r="BS18" s="1"/>
  <c r="AI22"/>
  <c r="BK22" s="1"/>
  <c r="AH34"/>
  <c r="BJ34" s="1"/>
  <c r="AL19"/>
  <c r="BN19" s="1"/>
  <c r="AL48"/>
  <c r="BN48" s="1"/>
  <c r="AL9"/>
  <c r="BN9" s="1"/>
  <c r="AM13"/>
  <c r="BR13" s="1"/>
  <c r="AO13"/>
  <c r="BT13" s="1"/>
  <c r="AJ13"/>
  <c r="BL13" s="1"/>
  <c r="AT13"/>
  <c r="BY13" s="1"/>
  <c r="AR13"/>
  <c r="BW13" s="1"/>
  <c r="AA9"/>
  <c r="AZ9" s="1"/>
  <c r="B22" i="4"/>
  <c r="AA43" i="2"/>
  <c r="AZ43" s="1"/>
  <c r="AK34"/>
  <c r="BM34" s="1"/>
  <c r="AR22"/>
  <c r="BW22" s="1"/>
  <c r="AB9"/>
  <c r="BA9" s="1"/>
  <c r="AD13"/>
  <c r="BC13" s="1"/>
  <c r="AC13"/>
  <c r="BB13" s="1"/>
  <c r="Y33"/>
  <c r="AX33" s="1"/>
  <c r="X18"/>
  <c r="AW18" s="1"/>
  <c r="W18"/>
  <c r="AV18" s="1"/>
  <c r="Z15"/>
  <c r="AY15" s="1"/>
  <c r="B18" i="4"/>
  <c r="AL18" i="2"/>
  <c r="BN18" s="1"/>
  <c r="AP18"/>
  <c r="BU18" s="1"/>
  <c r="AF22"/>
  <c r="BH22" s="1"/>
  <c r="AH13"/>
  <c r="BJ13" s="1"/>
  <c r="AK13"/>
  <c r="BM13" s="1"/>
  <c r="AF13"/>
  <c r="BH13" s="1"/>
  <c r="B9" i="4"/>
  <c r="AC17" i="2"/>
  <c r="BB17" s="1"/>
  <c r="Z17"/>
  <c r="AY17" s="1"/>
  <c r="B16" i="4"/>
  <c r="V16" s="1"/>
  <c r="H17" i="6" s="1"/>
  <c r="B33" i="4"/>
  <c r="X6" i="2"/>
  <c r="AW6" s="1"/>
  <c r="AA6"/>
  <c r="AZ6" s="1"/>
  <c r="AD22"/>
  <c r="BC22" s="1"/>
  <c r="AC22"/>
  <c r="BB22" s="1"/>
  <c r="AB26"/>
  <c r="BA26" s="1"/>
  <c r="Z34"/>
  <c r="AY34" s="1"/>
  <c r="B7" i="4"/>
  <c r="V7" s="1"/>
  <c r="AD43" i="2"/>
  <c r="BC43" s="1"/>
  <c r="AH6"/>
  <c r="BJ6" s="1"/>
  <c r="AK22"/>
  <c r="BM22" s="1"/>
  <c r="AG26"/>
  <c r="BI26" s="1"/>
  <c r="AP7"/>
  <c r="BU7" s="1"/>
  <c r="AG7"/>
  <c r="BI7" s="1"/>
  <c r="AF7"/>
  <c r="BH7" s="1"/>
  <c r="AH15"/>
  <c r="BJ15" s="1"/>
  <c r="AH17"/>
  <c r="BJ17" s="1"/>
  <c r="AO17"/>
  <c r="BT17" s="1"/>
  <c r="AN17"/>
  <c r="BS17" s="1"/>
  <c r="AS17"/>
  <c r="BX17" s="1"/>
  <c r="AT7"/>
  <c r="BY7" s="1"/>
  <c r="B2"/>
  <c r="AD17"/>
  <c r="BC17" s="1"/>
  <c r="X17"/>
  <c r="AW17" s="1"/>
  <c r="AB6"/>
  <c r="BA6" s="1"/>
  <c r="AC6"/>
  <c r="BB6" s="1"/>
  <c r="Z22"/>
  <c r="AY22" s="1"/>
  <c r="B26" i="4"/>
  <c r="B34"/>
  <c r="AD15" i="2"/>
  <c r="BC15" s="1"/>
  <c r="AM7"/>
  <c r="BR7" s="1"/>
  <c r="AH7"/>
  <c r="BJ7" s="1"/>
  <c r="AK7"/>
  <c r="BM7" s="1"/>
  <c r="AM17"/>
  <c r="BR17" s="1"/>
  <c r="AE17"/>
  <c r="BG17" s="1"/>
  <c r="AF17"/>
  <c r="BH17" s="1"/>
  <c r="G51" i="4"/>
  <c r="AN51" i="2"/>
  <c r="BS51" s="1"/>
  <c r="X51"/>
  <c r="AW51" s="1"/>
  <c r="G50" i="4"/>
  <c r="AA50" i="2"/>
  <c r="AZ50" s="1"/>
  <c r="AG50"/>
  <c r="BI50" s="1"/>
  <c r="AH50"/>
  <c r="BJ50" s="1"/>
  <c r="AB50"/>
  <c r="BA50" s="1"/>
  <c r="AK49"/>
  <c r="BM49" s="1"/>
  <c r="AN49"/>
  <c r="BS49" s="1"/>
  <c r="Y49"/>
  <c r="AX49" s="1"/>
  <c r="Z49"/>
  <c r="AY49" s="1"/>
  <c r="AL49"/>
  <c r="BN49" s="1"/>
  <c r="W49"/>
  <c r="AV49" s="1"/>
  <c r="AB49"/>
  <c r="BA49" s="1"/>
  <c r="E46" i="4"/>
  <c r="V46" s="1"/>
  <c r="AQ46" i="2"/>
  <c r="BV46" s="1"/>
  <c r="AR46"/>
  <c r="BW46" s="1"/>
  <c r="AS46"/>
  <c r="BX46" s="1"/>
  <c r="AK46"/>
  <c r="BM46" s="1"/>
  <c r="AH46"/>
  <c r="BJ46" s="1"/>
  <c r="AP46"/>
  <c r="BU46" s="1"/>
  <c r="AJ46"/>
  <c r="BL46" s="1"/>
  <c r="AM46"/>
  <c r="BR46" s="1"/>
  <c r="AN46"/>
  <c r="BS46" s="1"/>
  <c r="AT46"/>
  <c r="BY46" s="1"/>
  <c r="W46"/>
  <c r="AV46" s="1"/>
  <c r="Z46"/>
  <c r="AY46" s="1"/>
  <c r="AO46"/>
  <c r="BT46" s="1"/>
  <c r="AI46"/>
  <c r="BK46" s="1"/>
  <c r="AF46"/>
  <c r="BH46" s="1"/>
  <c r="AC46"/>
  <c r="BB46" s="1"/>
  <c r="AB46"/>
  <c r="BA46" s="1"/>
  <c r="AG46"/>
  <c r="BI46" s="1"/>
  <c r="AE46"/>
  <c r="BG46" s="1"/>
  <c r="AL46"/>
  <c r="BN46" s="1"/>
  <c r="Y46"/>
  <c r="AX46" s="1"/>
  <c r="AD46"/>
  <c r="BC46" s="1"/>
  <c r="X46"/>
  <c r="AW46" s="1"/>
  <c r="H45" i="4"/>
  <c r="V45" s="1"/>
  <c r="AQ45" i="2"/>
  <c r="BV45" s="1"/>
  <c r="AT45"/>
  <c r="BY45" s="1"/>
  <c r="AR45"/>
  <c r="BW45" s="1"/>
  <c r="AG45"/>
  <c r="BI45" s="1"/>
  <c r="AO45"/>
  <c r="BT45" s="1"/>
  <c r="AL45"/>
  <c r="BN45" s="1"/>
  <c r="AE45"/>
  <c r="BG45" s="1"/>
  <c r="AF45"/>
  <c r="BH45" s="1"/>
  <c r="AI45"/>
  <c r="BK45" s="1"/>
  <c r="AH45"/>
  <c r="BJ45" s="1"/>
  <c r="AM45"/>
  <c r="BR45" s="1"/>
  <c r="AJ45"/>
  <c r="BL45" s="1"/>
  <c r="AA45"/>
  <c r="AZ45" s="1"/>
  <c r="AC45"/>
  <c r="BB45" s="1"/>
  <c r="AD45"/>
  <c r="BC45" s="1"/>
  <c r="Z45"/>
  <c r="AY45" s="1"/>
  <c r="AP45"/>
  <c r="BU45" s="1"/>
  <c r="AS45"/>
  <c r="BX45" s="1"/>
  <c r="AK45"/>
  <c r="BM45" s="1"/>
  <c r="AN45"/>
  <c r="BS45" s="1"/>
  <c r="Y45"/>
  <c r="AX45" s="1"/>
  <c r="X45"/>
  <c r="AW45" s="1"/>
  <c r="AB45"/>
  <c r="BA45" s="1"/>
  <c r="E44" i="4"/>
  <c r="AT44" i="2"/>
  <c r="BY44" s="1"/>
  <c r="AQ44"/>
  <c r="BV44" s="1"/>
  <c r="AF44"/>
  <c r="BH44" s="1"/>
  <c r="AO44"/>
  <c r="BT44" s="1"/>
  <c r="AL44"/>
  <c r="BN44" s="1"/>
  <c r="AI44"/>
  <c r="BK44" s="1"/>
  <c r="AM44"/>
  <c r="BR44" s="1"/>
  <c r="AN44"/>
  <c r="BS44" s="1"/>
  <c r="AR44"/>
  <c r="BW44" s="1"/>
  <c r="AK44"/>
  <c r="BM44" s="1"/>
  <c r="AP44"/>
  <c r="BU44" s="1"/>
  <c r="AE44"/>
  <c r="BG44" s="1"/>
  <c r="AS44"/>
  <c r="BX44" s="1"/>
  <c r="AA44"/>
  <c r="AZ44" s="1"/>
  <c r="AC44"/>
  <c r="BB44" s="1"/>
  <c r="Z44"/>
  <c r="AY44" s="1"/>
  <c r="AD44"/>
  <c r="BC44" s="1"/>
  <c r="AG44"/>
  <c r="BI44" s="1"/>
  <c r="W44"/>
  <c r="AV44" s="1"/>
  <c r="X44"/>
  <c r="AW44" s="1"/>
  <c r="AH44"/>
  <c r="BJ44" s="1"/>
  <c r="E2"/>
  <c r="AJ44"/>
  <c r="BL44" s="1"/>
  <c r="Y44"/>
  <c r="AX44" s="1"/>
  <c r="AR42"/>
  <c r="BW42" s="1"/>
  <c r="AS42"/>
  <c r="BX42" s="1"/>
  <c r="F42" i="4"/>
  <c r="AD42" s="1"/>
  <c r="AQ42" i="2"/>
  <c r="BV42" s="1"/>
  <c r="AT42"/>
  <c r="BY42" s="1"/>
  <c r="AP42"/>
  <c r="BU42" s="1"/>
  <c r="AE42"/>
  <c r="BG42" s="1"/>
  <c r="AF42"/>
  <c r="BH42" s="1"/>
  <c r="AH42"/>
  <c r="BJ42" s="1"/>
  <c r="AI42"/>
  <c r="BK42" s="1"/>
  <c r="AK42"/>
  <c r="BM42" s="1"/>
  <c r="AG42"/>
  <c r="BI42" s="1"/>
  <c r="AN42"/>
  <c r="BS42" s="1"/>
  <c r="AL42"/>
  <c r="BN42" s="1"/>
  <c r="AJ42"/>
  <c r="BL42" s="1"/>
  <c r="AA42"/>
  <c r="AZ42" s="1"/>
  <c r="AC42"/>
  <c r="BB42" s="1"/>
  <c r="Z42"/>
  <c r="AY42" s="1"/>
  <c r="AD42"/>
  <c r="BC42" s="1"/>
  <c r="Y42"/>
  <c r="AX42" s="1"/>
  <c r="AO42"/>
  <c r="BT42" s="1"/>
  <c r="W42"/>
  <c r="AV42" s="1"/>
  <c r="AM42"/>
  <c r="BR42" s="1"/>
  <c r="AB42"/>
  <c r="BA42" s="1"/>
  <c r="X42"/>
  <c r="AW42" s="1"/>
  <c r="P41" i="4"/>
  <c r="AE41" s="1"/>
  <c r="AF41" s="1"/>
  <c r="AG41" s="1"/>
  <c r="AH41" s="1"/>
  <c r="AI41" s="1"/>
  <c r="AJ41" s="1"/>
  <c r="AK41" s="1"/>
  <c r="AL41" s="1"/>
  <c r="AM41" s="1"/>
  <c r="AN41" s="1"/>
  <c r="AO41" s="1"/>
  <c r="AP41" s="1"/>
  <c r="AQ41" s="1"/>
  <c r="AR41" s="1"/>
  <c r="AS41" s="1"/>
  <c r="AT41" s="1"/>
  <c r="AU41" s="1"/>
  <c r="AV41" s="1"/>
  <c r="AW41" s="1"/>
  <c r="AX41" s="1"/>
  <c r="AR41" i="2"/>
  <c r="BW41" s="1"/>
  <c r="AS41"/>
  <c r="BX41" s="1"/>
  <c r="AQ41"/>
  <c r="BV41" s="1"/>
  <c r="AH41"/>
  <c r="BJ41" s="1"/>
  <c r="AP41"/>
  <c r="BU41" s="1"/>
  <c r="AJ41"/>
  <c r="BL41" s="1"/>
  <c r="AF41"/>
  <c r="BH41" s="1"/>
  <c r="AM41"/>
  <c r="BR41" s="1"/>
  <c r="AG41"/>
  <c r="BI41" s="1"/>
  <c r="AT41"/>
  <c r="BY41" s="1"/>
  <c r="W41"/>
  <c r="AV41" s="1"/>
  <c r="Y41"/>
  <c r="AX41" s="1"/>
  <c r="AB41"/>
  <c r="BA41" s="1"/>
  <c r="X41"/>
  <c r="AW41" s="1"/>
  <c r="AE41"/>
  <c r="BG41" s="1"/>
  <c r="AK41"/>
  <c r="BM41" s="1"/>
  <c r="AI41"/>
  <c r="BK41" s="1"/>
  <c r="AL41"/>
  <c r="BN41" s="1"/>
  <c r="AN41"/>
  <c r="BS41" s="1"/>
  <c r="AA41"/>
  <c r="AZ41" s="1"/>
  <c r="AD41"/>
  <c r="BC41" s="1"/>
  <c r="AO41"/>
  <c r="BT41" s="1"/>
  <c r="AC41"/>
  <c r="BB41" s="1"/>
  <c r="Z41"/>
  <c r="AY41" s="1"/>
  <c r="AR40"/>
  <c r="BW40" s="1"/>
  <c r="AS40"/>
  <c r="BX40" s="1"/>
  <c r="AQ40"/>
  <c r="BV40" s="1"/>
  <c r="AL40"/>
  <c r="BN40" s="1"/>
  <c r="AF40"/>
  <c r="BH40" s="1"/>
  <c r="AG40"/>
  <c r="BI40" s="1"/>
  <c r="AN40"/>
  <c r="BS40" s="1"/>
  <c r="AO40"/>
  <c r="BT40" s="1"/>
  <c r="AJ40"/>
  <c r="BL40" s="1"/>
  <c r="AT40"/>
  <c r="BY40" s="1"/>
  <c r="AP40"/>
  <c r="BU40" s="1"/>
  <c r="AM40"/>
  <c r="BR40" s="1"/>
  <c r="AI40"/>
  <c r="BK40" s="1"/>
  <c r="W40"/>
  <c r="AV40" s="1"/>
  <c r="Y40"/>
  <c r="AX40" s="1"/>
  <c r="X40"/>
  <c r="AW40" s="1"/>
  <c r="AB40"/>
  <c r="BA40" s="1"/>
  <c r="AC40"/>
  <c r="BB40" s="1"/>
  <c r="AD40"/>
  <c r="BC40" s="1"/>
  <c r="AH40"/>
  <c r="BJ40" s="1"/>
  <c r="AE40"/>
  <c r="BG40" s="1"/>
  <c r="D40" i="4"/>
  <c r="V40" s="1"/>
  <c r="AK40" i="2"/>
  <c r="BM40" s="1"/>
  <c r="Z40"/>
  <c r="AY40" s="1"/>
  <c r="AA40"/>
  <c r="AZ40" s="1"/>
  <c r="K39" i="4"/>
  <c r="AO39" i="2"/>
  <c r="BT39" s="1"/>
  <c r="AN39"/>
  <c r="BS39" s="1"/>
  <c r="AC39"/>
  <c r="BB39" s="1"/>
  <c r="Z39"/>
  <c r="AY39" s="1"/>
  <c r="F38" i="4"/>
  <c r="V38" s="1"/>
  <c r="AT38" i="2"/>
  <c r="BY38" s="1"/>
  <c r="AS38"/>
  <c r="BX38" s="1"/>
  <c r="AQ38"/>
  <c r="BV38" s="1"/>
  <c r="AL38"/>
  <c r="BN38" s="1"/>
  <c r="AI38"/>
  <c r="BK38" s="1"/>
  <c r="AE38"/>
  <c r="BG38" s="1"/>
  <c r="AO38"/>
  <c r="BT38" s="1"/>
  <c r="AG38"/>
  <c r="BI38" s="1"/>
  <c r="AM38"/>
  <c r="BR38" s="1"/>
  <c r="X38"/>
  <c r="AW38" s="1"/>
  <c r="AD38"/>
  <c r="BC38" s="1"/>
  <c r="AR38"/>
  <c r="BW38" s="1"/>
  <c r="AP38"/>
  <c r="BU38" s="1"/>
  <c r="AJ38"/>
  <c r="BL38" s="1"/>
  <c r="AK38"/>
  <c r="BM38" s="1"/>
  <c r="Y38"/>
  <c r="AX38" s="1"/>
  <c r="Z38"/>
  <c r="AY38" s="1"/>
  <c r="AN38"/>
  <c r="BS38" s="1"/>
  <c r="AA38"/>
  <c r="AZ38" s="1"/>
  <c r="AB38"/>
  <c r="BA38" s="1"/>
  <c r="AH38"/>
  <c r="BJ38" s="1"/>
  <c r="AF38"/>
  <c r="BH38" s="1"/>
  <c r="AC38"/>
  <c r="BB38" s="1"/>
  <c r="C37" i="4"/>
  <c r="V37" s="1"/>
  <c r="AR37" i="2"/>
  <c r="BW37" s="1"/>
  <c r="AS37"/>
  <c r="BX37" s="1"/>
  <c r="AT37"/>
  <c r="BY37" s="1"/>
  <c r="AQ37"/>
  <c r="BV37" s="1"/>
  <c r="AH37"/>
  <c r="BJ37" s="1"/>
  <c r="AP37"/>
  <c r="BU37" s="1"/>
  <c r="AJ37"/>
  <c r="BL37" s="1"/>
  <c r="AF37"/>
  <c r="BH37" s="1"/>
  <c r="AG37"/>
  <c r="BI37" s="1"/>
  <c r="AM37"/>
  <c r="BR37" s="1"/>
  <c r="AE37"/>
  <c r="BG37" s="1"/>
  <c r="AK37"/>
  <c r="BM37" s="1"/>
  <c r="AN37"/>
  <c r="BS37" s="1"/>
  <c r="W37"/>
  <c r="AV37" s="1"/>
  <c r="Y37"/>
  <c r="AX37" s="1"/>
  <c r="AB37"/>
  <c r="BA37" s="1"/>
  <c r="X37"/>
  <c r="AW37" s="1"/>
  <c r="AO37"/>
  <c r="BT37" s="1"/>
  <c r="AC37"/>
  <c r="BB37" s="1"/>
  <c r="Z37"/>
  <c r="AY37" s="1"/>
  <c r="AL37"/>
  <c r="BN37" s="1"/>
  <c r="AI37"/>
  <c r="BK37" s="1"/>
  <c r="AA37"/>
  <c r="AZ37" s="1"/>
  <c r="AD37"/>
  <c r="BC37" s="1"/>
  <c r="O36" i="4"/>
  <c r="AH36" i="2"/>
  <c r="BJ36" s="1"/>
  <c r="AC36"/>
  <c r="BB36" s="1"/>
  <c r="AD36"/>
  <c r="BC36" s="1"/>
  <c r="AQ32"/>
  <c r="BV32" s="1"/>
  <c r="AT32"/>
  <c r="BY32" s="1"/>
  <c r="AH32"/>
  <c r="BJ32" s="1"/>
  <c r="AP32"/>
  <c r="BU32" s="1"/>
  <c r="AK32"/>
  <c r="BM32" s="1"/>
  <c r="AM32"/>
  <c r="BR32" s="1"/>
  <c r="AO32"/>
  <c r="BT32" s="1"/>
  <c r="AJ32"/>
  <c r="BL32" s="1"/>
  <c r="AS32"/>
  <c r="BX32" s="1"/>
  <c r="AL32"/>
  <c r="BN32" s="1"/>
  <c r="AF32"/>
  <c r="BH32" s="1"/>
  <c r="AI32"/>
  <c r="BK32" s="1"/>
  <c r="AA32"/>
  <c r="AZ32" s="1"/>
  <c r="AC32"/>
  <c r="BB32" s="1"/>
  <c r="Z32"/>
  <c r="AY32" s="1"/>
  <c r="AD32"/>
  <c r="BC32" s="1"/>
  <c r="W32"/>
  <c r="AV32" s="1"/>
  <c r="X32"/>
  <c r="AW32" s="1"/>
  <c r="AR32"/>
  <c r="BW32" s="1"/>
  <c r="AG32"/>
  <c r="BI32" s="1"/>
  <c r="AN32"/>
  <c r="BS32" s="1"/>
  <c r="D32" i="4"/>
  <c r="V32" s="1"/>
  <c r="D2" i="2"/>
  <c r="AE32"/>
  <c r="BG32" s="1"/>
  <c r="AB32"/>
  <c r="BA32" s="1"/>
  <c r="K31" i="4"/>
  <c r="AG31" i="2"/>
  <c r="BI31" s="1"/>
  <c r="AH31"/>
  <c r="BJ31" s="1"/>
  <c r="AP31"/>
  <c r="BU31" s="1"/>
  <c r="Y31"/>
  <c r="AX31" s="1"/>
  <c r="F30" i="4"/>
  <c r="AQ30" i="2"/>
  <c r="BV30" s="1"/>
  <c r="AR30"/>
  <c r="BW30" s="1"/>
  <c r="AS30"/>
  <c r="BX30" s="1"/>
  <c r="AK30"/>
  <c r="BM30" s="1"/>
  <c r="AE30"/>
  <c r="BG30" s="1"/>
  <c r="AP30"/>
  <c r="BU30" s="1"/>
  <c r="AN30"/>
  <c r="BS30" s="1"/>
  <c r="AL30"/>
  <c r="BN30" s="1"/>
  <c r="AF30"/>
  <c r="BH30" s="1"/>
  <c r="AT30"/>
  <c r="BY30" s="1"/>
  <c r="W30"/>
  <c r="AV30" s="1"/>
  <c r="Z30"/>
  <c r="AY30" s="1"/>
  <c r="AO30"/>
  <c r="BT30" s="1"/>
  <c r="AH30"/>
  <c r="BJ30" s="1"/>
  <c r="AM30"/>
  <c r="BR30" s="1"/>
  <c r="AC30"/>
  <c r="BB30" s="1"/>
  <c r="AB30"/>
  <c r="BA30" s="1"/>
  <c r="AJ30"/>
  <c r="BL30" s="1"/>
  <c r="AG30"/>
  <c r="BI30" s="1"/>
  <c r="AI30"/>
  <c r="BK30" s="1"/>
  <c r="Y30"/>
  <c r="AX30" s="1"/>
  <c r="AD30"/>
  <c r="BC30" s="1"/>
  <c r="AA30"/>
  <c r="AZ30" s="1"/>
  <c r="X30"/>
  <c r="AW30" s="1"/>
  <c r="G29" i="4"/>
  <c r="AE29" i="2"/>
  <c r="BG29" s="1"/>
  <c r="AK29"/>
  <c r="BM29" s="1"/>
  <c r="Y29"/>
  <c r="AX29" s="1"/>
  <c r="X29"/>
  <c r="AW29" s="1"/>
  <c r="AB29"/>
  <c r="BA29" s="1"/>
  <c r="AN29"/>
  <c r="BS29" s="1"/>
  <c r="J28" i="4"/>
  <c r="V28" s="1"/>
  <c r="AT28" i="2"/>
  <c r="BY28" s="1"/>
  <c r="AQ28"/>
  <c r="BV28" s="1"/>
  <c r="AK28"/>
  <c r="BM28" s="1"/>
  <c r="AH28"/>
  <c r="BJ28" s="1"/>
  <c r="AJ28"/>
  <c r="BL28" s="1"/>
  <c r="AL28"/>
  <c r="BN28" s="1"/>
  <c r="AI28"/>
  <c r="BK28" s="1"/>
  <c r="AP28"/>
  <c r="BU28" s="1"/>
  <c r="AR28"/>
  <c r="BW28" s="1"/>
  <c r="AO28"/>
  <c r="BT28" s="1"/>
  <c r="AE28"/>
  <c r="BG28" s="1"/>
  <c r="AN28"/>
  <c r="BS28" s="1"/>
  <c r="AS28"/>
  <c r="BX28" s="1"/>
  <c r="AA28"/>
  <c r="AZ28" s="1"/>
  <c r="AC28"/>
  <c r="BB28" s="1"/>
  <c r="Z28"/>
  <c r="AY28" s="1"/>
  <c r="AD28"/>
  <c r="BC28" s="1"/>
  <c r="AM28"/>
  <c r="BR28" s="1"/>
  <c r="W28"/>
  <c r="AV28" s="1"/>
  <c r="X28"/>
  <c r="AW28" s="1"/>
  <c r="AG28"/>
  <c r="BI28" s="1"/>
  <c r="AF28"/>
  <c r="BH28" s="1"/>
  <c r="Y28"/>
  <c r="AX28" s="1"/>
  <c r="R27" i="4"/>
  <c r="R54" s="1"/>
  <c r="AL27" i="2"/>
  <c r="BN27" s="1"/>
  <c r="AE27"/>
  <c r="BG27" s="1"/>
  <c r="AA27"/>
  <c r="AZ27" s="1"/>
  <c r="R2"/>
  <c r="AD27"/>
  <c r="BC27" s="1"/>
  <c r="C25" i="4"/>
  <c r="AD25" s="1"/>
  <c r="AT25" i="2"/>
  <c r="BY25" s="1"/>
  <c r="AQ25"/>
  <c r="BV25" s="1"/>
  <c r="AS25"/>
  <c r="BX25" s="1"/>
  <c r="AK25"/>
  <c r="BM25" s="1"/>
  <c r="AF25"/>
  <c r="BH25" s="1"/>
  <c r="AJ25"/>
  <c r="BL25" s="1"/>
  <c r="AM25"/>
  <c r="BR25" s="1"/>
  <c r="AP25"/>
  <c r="BU25" s="1"/>
  <c r="AI25"/>
  <c r="BK25" s="1"/>
  <c r="AR25"/>
  <c r="BW25" s="1"/>
  <c r="AO25"/>
  <c r="BT25" s="1"/>
  <c r="AE25"/>
  <c r="BG25" s="1"/>
  <c r="AH25"/>
  <c r="BJ25" s="1"/>
  <c r="W25"/>
  <c r="AV25" s="1"/>
  <c r="Y25"/>
  <c r="AX25" s="1"/>
  <c r="AB25"/>
  <c r="BA25" s="1"/>
  <c r="X25"/>
  <c r="AW25" s="1"/>
  <c r="AA25"/>
  <c r="AZ25" s="1"/>
  <c r="AD25"/>
  <c r="BC25" s="1"/>
  <c r="AC25"/>
  <c r="BB25" s="1"/>
  <c r="Z25"/>
  <c r="AY25" s="1"/>
  <c r="AL25"/>
  <c r="BN25" s="1"/>
  <c r="AN25"/>
  <c r="BS25" s="1"/>
  <c r="O24" i="4"/>
  <c r="AO24" i="2"/>
  <c r="BT24" s="1"/>
  <c r="AA24"/>
  <c r="AZ24" s="1"/>
  <c r="Z24"/>
  <c r="AY24" s="1"/>
  <c r="C21" i="4"/>
  <c r="V21" s="1"/>
  <c r="H21" i="6" s="1"/>
  <c r="AR21" i="2"/>
  <c r="BW21" s="1"/>
  <c r="AS21"/>
  <c r="BX21" s="1"/>
  <c r="AQ21"/>
  <c r="BV21" s="1"/>
  <c r="AJ21"/>
  <c r="BL21" s="1"/>
  <c r="AG21"/>
  <c r="BI21" s="1"/>
  <c r="AO21"/>
  <c r="BT21" s="1"/>
  <c r="AL21"/>
  <c r="BN21" s="1"/>
  <c r="AE21"/>
  <c r="BG21" s="1"/>
  <c r="AP21"/>
  <c r="BU21" s="1"/>
  <c r="AN21"/>
  <c r="BS21" s="1"/>
  <c r="AI21"/>
  <c r="BK21" s="1"/>
  <c r="AH21"/>
  <c r="BJ21" s="1"/>
  <c r="W21"/>
  <c r="AV21" s="1"/>
  <c r="Z21"/>
  <c r="AY21" s="1"/>
  <c r="AC21"/>
  <c r="BB21" s="1"/>
  <c r="AD21"/>
  <c r="BC21" s="1"/>
  <c r="X21"/>
  <c r="AW21" s="1"/>
  <c r="Y21"/>
  <c r="AX21" s="1"/>
  <c r="AA21"/>
  <c r="AZ21" s="1"/>
  <c r="AB21"/>
  <c r="BA21" s="1"/>
  <c r="C2"/>
  <c r="AM21"/>
  <c r="BR21" s="1"/>
  <c r="AF21"/>
  <c r="BH21" s="1"/>
  <c r="AT21"/>
  <c r="BY21" s="1"/>
  <c r="O20" i="4"/>
  <c r="AL20" i="2"/>
  <c r="BN20" s="1"/>
  <c r="AT20"/>
  <c r="BY20" s="1"/>
  <c r="AF20"/>
  <c r="BH20" s="1"/>
  <c r="O2"/>
  <c r="AD20"/>
  <c r="BC20" s="1"/>
  <c r="X20"/>
  <c r="AW20" s="1"/>
  <c r="I14" i="4"/>
  <c r="V14" s="1"/>
  <c r="AS14" i="2"/>
  <c r="BX14" s="1"/>
  <c r="AQ14"/>
  <c r="BV14" s="1"/>
  <c r="AJ14"/>
  <c r="BL14" s="1"/>
  <c r="AE14"/>
  <c r="BG14" s="1"/>
  <c r="AI14"/>
  <c r="BK14" s="1"/>
  <c r="AH14"/>
  <c r="BJ14" s="1"/>
  <c r="AK14"/>
  <c r="BM14" s="1"/>
  <c r="AR14"/>
  <c r="BW14" s="1"/>
  <c r="AG14"/>
  <c r="BI14" s="1"/>
  <c r="AT14"/>
  <c r="BY14" s="1"/>
  <c r="AO14"/>
  <c r="BT14" s="1"/>
  <c r="AL14"/>
  <c r="BN14" s="1"/>
  <c r="AN14"/>
  <c r="BS14" s="1"/>
  <c r="AP14"/>
  <c r="BU14" s="1"/>
  <c r="AC14"/>
  <c r="BB14" s="1"/>
  <c r="AA14"/>
  <c r="AZ14" s="1"/>
  <c r="AB14"/>
  <c r="BA14" s="1"/>
  <c r="X14"/>
  <c r="AW14" s="1"/>
  <c r="W14"/>
  <c r="AV14" s="1"/>
  <c r="AD14"/>
  <c r="BC14" s="1"/>
  <c r="AM14"/>
  <c r="BR14" s="1"/>
  <c r="Y14"/>
  <c r="AX14" s="1"/>
  <c r="Z14"/>
  <c r="AY14" s="1"/>
  <c r="I2"/>
  <c r="AF14"/>
  <c r="BH14" s="1"/>
  <c r="G13" i="4"/>
  <c r="V13" s="1"/>
  <c r="H12" i="6" s="1"/>
  <c r="AQ12" i="2"/>
  <c r="BV12" s="1"/>
  <c r="AR12"/>
  <c r="BW12" s="1"/>
  <c r="AJ12"/>
  <c r="BL12" s="1"/>
  <c r="AG12"/>
  <c r="BI12" s="1"/>
  <c r="AO12"/>
  <c r="BT12" s="1"/>
  <c r="AM12"/>
  <c r="BR12" s="1"/>
  <c r="AP12"/>
  <c r="BU12" s="1"/>
  <c r="AI12"/>
  <c r="BK12" s="1"/>
  <c r="AS12"/>
  <c r="BX12" s="1"/>
  <c r="AN12"/>
  <c r="BS12" s="1"/>
  <c r="AE12"/>
  <c r="BG12" s="1"/>
  <c r="AH12"/>
  <c r="BJ12" s="1"/>
  <c r="AT12"/>
  <c r="BY12" s="1"/>
  <c r="AC12"/>
  <c r="BB12" s="1"/>
  <c r="AA12"/>
  <c r="AZ12" s="1"/>
  <c r="AB12"/>
  <c r="BA12" s="1"/>
  <c r="X12"/>
  <c r="AW12" s="1"/>
  <c r="AK12"/>
  <c r="BM12" s="1"/>
  <c r="Y12"/>
  <c r="AX12" s="1"/>
  <c r="Z12"/>
  <c r="AY12" s="1"/>
  <c r="AF12"/>
  <c r="BH12" s="1"/>
  <c r="AL12"/>
  <c r="BN12" s="1"/>
  <c r="W12"/>
  <c r="AV12" s="1"/>
  <c r="W29"/>
  <c r="AV29" s="1"/>
  <c r="X31"/>
  <c r="AW31" s="1"/>
  <c r="Y51"/>
  <c r="AX51" s="1"/>
  <c r="AB28"/>
  <c r="BA28" s="1"/>
  <c r="G53" i="4"/>
  <c r="AH53" i="2"/>
  <c r="BJ53" s="1"/>
  <c r="AC53"/>
  <c r="BB53" s="1"/>
  <c r="AD53"/>
  <c r="BC53" s="1"/>
  <c r="AK53"/>
  <c r="BM53" s="1"/>
  <c r="AE53"/>
  <c r="BG53" s="1"/>
  <c r="AA53"/>
  <c r="AZ53" s="1"/>
  <c r="X53"/>
  <c r="AW53" s="1"/>
  <c r="G52" i="4"/>
  <c r="AD52" i="2"/>
  <c r="BC52" s="1"/>
  <c r="AG52"/>
  <c r="BI52" s="1"/>
  <c r="AC52"/>
  <c r="BB52" s="1"/>
  <c r="AQ4"/>
  <c r="BV4" s="1"/>
  <c r="AJ4"/>
  <c r="BL4" s="1"/>
  <c r="AG4"/>
  <c r="BI4" s="1"/>
  <c r="AO4"/>
  <c r="BT4" s="1"/>
  <c r="AM4"/>
  <c r="BR4" s="1"/>
  <c r="AP4"/>
  <c r="BU4" s="1"/>
  <c r="AI4"/>
  <c r="BK4" s="1"/>
  <c r="AS4"/>
  <c r="BX4" s="1"/>
  <c r="AN4"/>
  <c r="BS4" s="1"/>
  <c r="AE4"/>
  <c r="BG4" s="1"/>
  <c r="AH4"/>
  <c r="BJ4" s="1"/>
  <c r="W4"/>
  <c r="AV4" s="1"/>
  <c r="AB4"/>
  <c r="BA4" s="1"/>
  <c r="AD4"/>
  <c r="BC4" s="1"/>
  <c r="AC4"/>
  <c r="BB4" s="1"/>
  <c r="X4"/>
  <c r="AW4" s="1"/>
  <c r="Y4"/>
  <c r="AX4" s="1"/>
  <c r="AT4"/>
  <c r="BY4" s="1"/>
  <c r="AK4"/>
  <c r="BM4" s="1"/>
  <c r="G2"/>
  <c r="AL4"/>
  <c r="BN4" s="1"/>
  <c r="AR4"/>
  <c r="BW4" s="1"/>
  <c r="AF4"/>
  <c r="BH4" s="1"/>
  <c r="Z4"/>
  <c r="AY4" s="1"/>
  <c r="AA4"/>
  <c r="AZ4" s="1"/>
  <c r="AD12"/>
  <c r="BC12" s="1"/>
  <c r="AK21"/>
  <c r="BM21" s="1"/>
  <c r="AL39"/>
  <c r="BN39" s="1"/>
  <c r="F53" i="4"/>
  <c r="V53" s="1"/>
  <c r="AQ53" i="2"/>
  <c r="BV53" s="1"/>
  <c r="AT53"/>
  <c r="BY53" s="1"/>
  <c r="AS53"/>
  <c r="BX53" s="1"/>
  <c r="AG53"/>
  <c r="BI53" s="1"/>
  <c r="AO53"/>
  <c r="BT53" s="1"/>
  <c r="AL53"/>
  <c r="BN53" s="1"/>
  <c r="AM53"/>
  <c r="BR53" s="1"/>
  <c r="AN53"/>
  <c r="BS53" s="1"/>
  <c r="AJ53"/>
  <c r="BL53" s="1"/>
  <c r="AR53"/>
  <c r="BW53" s="1"/>
  <c r="AF53"/>
  <c r="BH53" s="1"/>
  <c r="AI53"/>
  <c r="BK53" s="1"/>
  <c r="AP53"/>
  <c r="BU53" s="1"/>
  <c r="W53"/>
  <c r="AV53" s="1"/>
  <c r="Y53"/>
  <c r="AX53" s="1"/>
  <c r="AB53"/>
  <c r="BA53" s="1"/>
  <c r="Z53"/>
  <c r="AY53" s="1"/>
  <c r="F52" i="4"/>
  <c r="AR52" i="2"/>
  <c r="BW52" s="1"/>
  <c r="AK52"/>
  <c r="BM52" s="1"/>
  <c r="AH52"/>
  <c r="BJ52" s="1"/>
  <c r="AI52"/>
  <c r="BK52" s="1"/>
  <c r="AE52"/>
  <c r="BG52" s="1"/>
  <c r="AP52"/>
  <c r="BU52" s="1"/>
  <c r="AL52"/>
  <c r="BN52" s="1"/>
  <c r="AS52"/>
  <c r="BX52" s="1"/>
  <c r="AO52"/>
  <c r="BT52" s="1"/>
  <c r="AN52"/>
  <c r="BS52" s="1"/>
  <c r="AF52"/>
  <c r="BH52" s="1"/>
  <c r="W52"/>
  <c r="AV52" s="1"/>
  <c r="Y52"/>
  <c r="AX52" s="1"/>
  <c r="X52"/>
  <c r="AW52" s="1"/>
  <c r="AB52"/>
  <c r="BA52" s="1"/>
  <c r="AT52"/>
  <c r="BY52" s="1"/>
  <c r="AM52"/>
  <c r="BR52" s="1"/>
  <c r="AA52"/>
  <c r="AZ52" s="1"/>
  <c r="Z52"/>
  <c r="AY52" s="1"/>
  <c r="F51" i="4"/>
  <c r="AK51" i="2"/>
  <c r="BM51" s="1"/>
  <c r="AI51"/>
  <c r="BK51" s="1"/>
  <c r="AE51"/>
  <c r="BG51" s="1"/>
  <c r="AP51"/>
  <c r="BU51" s="1"/>
  <c r="AL51"/>
  <c r="BN51" s="1"/>
  <c r="AM51"/>
  <c r="BR51" s="1"/>
  <c r="AO51"/>
  <c r="BT51" s="1"/>
  <c r="AJ51"/>
  <c r="BL51" s="1"/>
  <c r="AH51"/>
  <c r="BJ51" s="1"/>
  <c r="AA51"/>
  <c r="AZ51" s="1"/>
  <c r="AC51"/>
  <c r="BB51" s="1"/>
  <c r="AD51"/>
  <c r="BC51" s="1"/>
  <c r="Z51"/>
  <c r="AY51" s="1"/>
  <c r="W51"/>
  <c r="AV51" s="1"/>
  <c r="AB51"/>
  <c r="BA51" s="1"/>
  <c r="AG51"/>
  <c r="BI51" s="1"/>
  <c r="AF51"/>
  <c r="BH51" s="1"/>
  <c r="F50" i="4"/>
  <c r="V50" s="1"/>
  <c r="AK50" i="2"/>
  <c r="BM50" s="1"/>
  <c r="AE50"/>
  <c r="BG50" s="1"/>
  <c r="AP50"/>
  <c r="BU50" s="1"/>
  <c r="AL50"/>
  <c r="BN50" s="1"/>
  <c r="AM50"/>
  <c r="BR50" s="1"/>
  <c r="AN50"/>
  <c r="BS50" s="1"/>
  <c r="W50"/>
  <c r="AV50" s="1"/>
  <c r="Y50"/>
  <c r="AX50" s="1"/>
  <c r="X50"/>
  <c r="AW50" s="1"/>
  <c r="AD50"/>
  <c r="BC50" s="1"/>
  <c r="AO50"/>
  <c r="BT50" s="1"/>
  <c r="AF50"/>
  <c r="BH50" s="1"/>
  <c r="AI50"/>
  <c r="BK50" s="1"/>
  <c r="AC50"/>
  <c r="BB50" s="1"/>
  <c r="Z50"/>
  <c r="AY50" s="1"/>
  <c r="AQ49"/>
  <c r="BV49" s="1"/>
  <c r="AT49"/>
  <c r="BY49" s="1"/>
  <c r="AS49"/>
  <c r="BX49" s="1"/>
  <c r="AG49"/>
  <c r="BI49" s="1"/>
  <c r="AO49"/>
  <c r="BT49" s="1"/>
  <c r="AE49"/>
  <c r="BG49" s="1"/>
  <c r="AF49"/>
  <c r="BH49" s="1"/>
  <c r="AI49"/>
  <c r="BK49" s="1"/>
  <c r="AJ49"/>
  <c r="BL49" s="1"/>
  <c r="AR49"/>
  <c r="BW49" s="1"/>
  <c r="AA49"/>
  <c r="AZ49" s="1"/>
  <c r="AC49"/>
  <c r="BB49" s="1"/>
  <c r="X49"/>
  <c r="AW49" s="1"/>
  <c r="AD49"/>
  <c r="BC49" s="1"/>
  <c r="D49" i="4"/>
  <c r="V49" s="1"/>
  <c r="AH49" i="2"/>
  <c r="BJ49" s="1"/>
  <c r="AM49"/>
  <c r="BR49" s="1"/>
  <c r="AP49"/>
  <c r="BU49" s="1"/>
  <c r="AQ48"/>
  <c r="BV48" s="1"/>
  <c r="AT48"/>
  <c r="BY48" s="1"/>
  <c r="AK48"/>
  <c r="BM48" s="1"/>
  <c r="AH48"/>
  <c r="BJ48" s="1"/>
  <c r="AP48"/>
  <c r="BU48" s="1"/>
  <c r="AJ48"/>
  <c r="BL48" s="1"/>
  <c r="AM48"/>
  <c r="BR48" s="1"/>
  <c r="AN48"/>
  <c r="BS48" s="1"/>
  <c r="AS48"/>
  <c r="BX48" s="1"/>
  <c r="AO48"/>
  <c r="BT48" s="1"/>
  <c r="AI48"/>
  <c r="BK48" s="1"/>
  <c r="AF48"/>
  <c r="BH48" s="1"/>
  <c r="AA48"/>
  <c r="AZ48" s="1"/>
  <c r="AC48"/>
  <c r="BB48" s="1"/>
  <c r="Z48"/>
  <c r="AY48" s="1"/>
  <c r="AD48"/>
  <c r="BC48" s="1"/>
  <c r="B48" i="4"/>
  <c r="V48" s="1"/>
  <c r="W48" i="2"/>
  <c r="AV48" s="1"/>
  <c r="X48"/>
  <c r="AW48" s="1"/>
  <c r="AG48"/>
  <c r="BI48" s="1"/>
  <c r="AE48"/>
  <c r="BG48" s="1"/>
  <c r="Q47" i="4"/>
  <c r="Q54" s="1"/>
  <c r="AR47" i="2"/>
  <c r="BW47" s="1"/>
  <c r="AQ47"/>
  <c r="BV47" s="1"/>
  <c r="AT47"/>
  <c r="BY47" s="1"/>
  <c r="AK47"/>
  <c r="BM47" s="1"/>
  <c r="AH47"/>
  <c r="BJ47" s="1"/>
  <c r="AP47"/>
  <c r="BU47" s="1"/>
  <c r="AM47"/>
  <c r="BR47" s="1"/>
  <c r="AN47"/>
  <c r="BS47" s="1"/>
  <c r="AJ47"/>
  <c r="BL47" s="1"/>
  <c r="AO47"/>
  <c r="BT47" s="1"/>
  <c r="AE47"/>
  <c r="BG47" s="1"/>
  <c r="AI47"/>
  <c r="BK47" s="1"/>
  <c r="AA47"/>
  <c r="AZ47" s="1"/>
  <c r="AC47"/>
  <c r="BB47" s="1"/>
  <c r="AD47"/>
  <c r="BC47" s="1"/>
  <c r="Z47"/>
  <c r="AY47" s="1"/>
  <c r="AL47"/>
  <c r="BN47" s="1"/>
  <c r="W47"/>
  <c r="AV47" s="1"/>
  <c r="AB47"/>
  <c r="BA47" s="1"/>
  <c r="L44" i="4"/>
  <c r="L54" s="1"/>
  <c r="L2" i="2"/>
  <c r="E43" i="4"/>
  <c r="AL43" i="2"/>
  <c r="BN43" s="1"/>
  <c r="AG43"/>
  <c r="BI43" s="1"/>
  <c r="AP43"/>
  <c r="BU43" s="1"/>
  <c r="AK43"/>
  <c r="BM43" s="1"/>
  <c r="AF43"/>
  <c r="BH43" s="1"/>
  <c r="W43"/>
  <c r="AV43" s="1"/>
  <c r="Y43"/>
  <c r="AX43" s="1"/>
  <c r="AB43"/>
  <c r="BA43" s="1"/>
  <c r="X43"/>
  <c r="AW43" s="1"/>
  <c r="AN43"/>
  <c r="BS43" s="1"/>
  <c r="AE43"/>
  <c r="BG43" s="1"/>
  <c r="AI43"/>
  <c r="BK43" s="1"/>
  <c r="AO43"/>
  <c r="BT43" s="1"/>
  <c r="AC43"/>
  <c r="BB43" s="1"/>
  <c r="Z43"/>
  <c r="AY43" s="1"/>
  <c r="AH43"/>
  <c r="BJ43" s="1"/>
  <c r="AJ43"/>
  <c r="BL43" s="1"/>
  <c r="E39" i="4"/>
  <c r="AQ39" i="2"/>
  <c r="BV39" s="1"/>
  <c r="AS39"/>
  <c r="BX39" s="1"/>
  <c r="AM39"/>
  <c r="BR39" s="1"/>
  <c r="AE39"/>
  <c r="BG39" s="1"/>
  <c r="AT39"/>
  <c r="BY39" s="1"/>
  <c r="AP39"/>
  <c r="BU39" s="1"/>
  <c r="AI39"/>
  <c r="BK39" s="1"/>
  <c r="AJ39"/>
  <c r="BL39" s="1"/>
  <c r="W39"/>
  <c r="AV39" s="1"/>
  <c r="Y39"/>
  <c r="AX39" s="1"/>
  <c r="AB39"/>
  <c r="BA39" s="1"/>
  <c r="X39"/>
  <c r="AW39" s="1"/>
  <c r="AF39"/>
  <c r="BH39" s="1"/>
  <c r="AA39"/>
  <c r="AZ39" s="1"/>
  <c r="AD39"/>
  <c r="BC39" s="1"/>
  <c r="AH39"/>
  <c r="BJ39" s="1"/>
  <c r="AK39"/>
  <c r="BM39" s="1"/>
  <c r="F36" i="4"/>
  <c r="AR36" i="2"/>
  <c r="BW36" s="1"/>
  <c r="AL36"/>
  <c r="BN36" s="1"/>
  <c r="AF36"/>
  <c r="BH36" s="1"/>
  <c r="AG36"/>
  <c r="BI36" s="1"/>
  <c r="AI36"/>
  <c r="BK36" s="1"/>
  <c r="AN36"/>
  <c r="BS36" s="1"/>
  <c r="AO36"/>
  <c r="BT36" s="1"/>
  <c r="AS36"/>
  <c r="BX36" s="1"/>
  <c r="AP36"/>
  <c r="BU36" s="1"/>
  <c r="AM36"/>
  <c r="BR36" s="1"/>
  <c r="AE36"/>
  <c r="BG36" s="1"/>
  <c r="W36"/>
  <c r="AV36" s="1"/>
  <c r="Y36"/>
  <c r="AX36" s="1"/>
  <c r="X36"/>
  <c r="AW36" s="1"/>
  <c r="AB36"/>
  <c r="BA36" s="1"/>
  <c r="AA36"/>
  <c r="AZ36" s="1"/>
  <c r="Z36"/>
  <c r="AY36" s="1"/>
  <c r="AQ36"/>
  <c r="BV36" s="1"/>
  <c r="AK36"/>
  <c r="BM36" s="1"/>
  <c r="P35" i="4"/>
  <c r="AH35" i="2"/>
  <c r="BJ35" s="1"/>
  <c r="AG35"/>
  <c r="BI35" s="1"/>
  <c r="AK35"/>
  <c r="BM35" s="1"/>
  <c r="AF35"/>
  <c r="BH35" s="1"/>
  <c r="AA35"/>
  <c r="AZ35" s="1"/>
  <c r="AC35"/>
  <c r="BB35" s="1"/>
  <c r="AD35"/>
  <c r="BC35" s="1"/>
  <c r="Z35"/>
  <c r="AY35" s="1"/>
  <c r="AL35"/>
  <c r="BN35" s="1"/>
  <c r="AN35"/>
  <c r="BS35" s="1"/>
  <c r="AE35"/>
  <c r="BG35" s="1"/>
  <c r="AP35"/>
  <c r="BU35" s="1"/>
  <c r="W35"/>
  <c r="AV35" s="1"/>
  <c r="AB35"/>
  <c r="BA35" s="1"/>
  <c r="AM35"/>
  <c r="BR35" s="1"/>
  <c r="AQ34"/>
  <c r="BV34" s="1"/>
  <c r="AT34"/>
  <c r="BY34" s="1"/>
  <c r="AR34"/>
  <c r="BW34" s="1"/>
  <c r="AS34"/>
  <c r="BX34" s="1"/>
  <c r="AL34"/>
  <c r="BN34" s="1"/>
  <c r="AI34"/>
  <c r="BK34" s="1"/>
  <c r="AE34"/>
  <c r="BG34" s="1"/>
  <c r="AO34"/>
  <c r="BT34" s="1"/>
  <c r="AM34"/>
  <c r="BR34" s="1"/>
  <c r="AG34"/>
  <c r="BI34" s="1"/>
  <c r="W34"/>
  <c r="AV34" s="1"/>
  <c r="Y34"/>
  <c r="AX34" s="1"/>
  <c r="X34"/>
  <c r="AW34" s="1"/>
  <c r="AB34"/>
  <c r="BA34" s="1"/>
  <c r="AA34"/>
  <c r="AZ34" s="1"/>
  <c r="AP34"/>
  <c r="BU34" s="1"/>
  <c r="AJ34"/>
  <c r="BL34" s="1"/>
  <c r="AF34"/>
  <c r="BH34" s="1"/>
  <c r="AD34"/>
  <c r="BC34" s="1"/>
  <c r="E33" i="4"/>
  <c r="AQ33" i="2"/>
  <c r="BV33" s="1"/>
  <c r="AS33"/>
  <c r="BX33" s="1"/>
  <c r="AR33"/>
  <c r="BW33" s="1"/>
  <c r="AH33"/>
  <c r="BJ33" s="1"/>
  <c r="AP33"/>
  <c r="BU33" s="1"/>
  <c r="AJ33"/>
  <c r="BL33" s="1"/>
  <c r="AF33"/>
  <c r="BH33" s="1"/>
  <c r="AM33"/>
  <c r="BR33" s="1"/>
  <c r="AG33"/>
  <c r="BI33" s="1"/>
  <c r="AT33"/>
  <c r="BY33" s="1"/>
  <c r="AA33"/>
  <c r="AZ33" s="1"/>
  <c r="AC33"/>
  <c r="BB33" s="1"/>
  <c r="AD33"/>
  <c r="BC33" s="1"/>
  <c r="Z33"/>
  <c r="AY33" s="1"/>
  <c r="AE33"/>
  <c r="BG33" s="1"/>
  <c r="AK33"/>
  <c r="BM33" s="1"/>
  <c r="AI33"/>
  <c r="BK33" s="1"/>
  <c r="E31" i="4"/>
  <c r="AT31" i="2"/>
  <c r="BY31" s="1"/>
  <c r="AQ31"/>
  <c r="BV31" s="1"/>
  <c r="AS31"/>
  <c r="BX31" s="1"/>
  <c r="AN31"/>
  <c r="BS31" s="1"/>
  <c r="AL31"/>
  <c r="BN31" s="1"/>
  <c r="AO31"/>
  <c r="BT31" s="1"/>
  <c r="AJ31"/>
  <c r="BL31" s="1"/>
  <c r="AF31"/>
  <c r="BH31" s="1"/>
  <c r="AA31"/>
  <c r="AZ31" s="1"/>
  <c r="AC31"/>
  <c r="BB31" s="1"/>
  <c r="AD31"/>
  <c r="BC31" s="1"/>
  <c r="Z31"/>
  <c r="AY31" s="1"/>
  <c r="AR31"/>
  <c r="BW31" s="1"/>
  <c r="AK31"/>
  <c r="BM31" s="1"/>
  <c r="AE31"/>
  <c r="BG31" s="1"/>
  <c r="AI31"/>
  <c r="BK31" s="1"/>
  <c r="AM31"/>
  <c r="BR31" s="1"/>
  <c r="W31"/>
  <c r="AV31" s="1"/>
  <c r="AB31"/>
  <c r="BA31" s="1"/>
  <c r="S30" i="4"/>
  <c r="S2" i="2"/>
  <c r="H30" i="4"/>
  <c r="H54" s="1"/>
  <c r="H2" i="2"/>
  <c r="C29" i="4"/>
  <c r="AQ29" i="2"/>
  <c r="BV29" s="1"/>
  <c r="AT29"/>
  <c r="BY29" s="1"/>
  <c r="AR29"/>
  <c r="BW29" s="1"/>
  <c r="AG29"/>
  <c r="BI29" s="1"/>
  <c r="AO29"/>
  <c r="BT29" s="1"/>
  <c r="AL29"/>
  <c r="BN29" s="1"/>
  <c r="AM29"/>
  <c r="BR29" s="1"/>
  <c r="AS29"/>
  <c r="BX29" s="1"/>
  <c r="AI29"/>
  <c r="BK29" s="1"/>
  <c r="AP29"/>
  <c r="BU29" s="1"/>
  <c r="AJ29"/>
  <c r="BL29" s="1"/>
  <c r="AF29"/>
  <c r="BH29" s="1"/>
  <c r="AH29"/>
  <c r="BJ29" s="1"/>
  <c r="AA29"/>
  <c r="AZ29" s="1"/>
  <c r="AC29"/>
  <c r="BB29" s="1"/>
  <c r="AD29"/>
  <c r="BC29" s="1"/>
  <c r="Z29"/>
  <c r="AY29" s="1"/>
  <c r="I27" i="4"/>
  <c r="V27" s="1"/>
  <c r="AK27" i="2"/>
  <c r="BM27" s="1"/>
  <c r="AI27"/>
  <c r="BK27" s="1"/>
  <c r="AH27"/>
  <c r="BJ27" s="1"/>
  <c r="AJ27"/>
  <c r="BL27" s="1"/>
  <c r="AF27"/>
  <c r="BH27" s="1"/>
  <c r="AM27"/>
  <c r="BR27" s="1"/>
  <c r="AP27"/>
  <c r="BU27" s="1"/>
  <c r="W27"/>
  <c r="AV27" s="1"/>
  <c r="Y27"/>
  <c r="AX27" s="1"/>
  <c r="AB27"/>
  <c r="BA27" s="1"/>
  <c r="X27"/>
  <c r="AW27" s="1"/>
  <c r="AN27"/>
  <c r="BS27" s="1"/>
  <c r="AG27"/>
  <c r="BI27" s="1"/>
  <c r="AC27"/>
  <c r="BB27" s="1"/>
  <c r="Z27"/>
  <c r="AY27" s="1"/>
  <c r="AO27"/>
  <c r="BT27" s="1"/>
  <c r="AR26"/>
  <c r="BW26" s="1"/>
  <c r="AS26"/>
  <c r="BX26" s="1"/>
  <c r="AQ26"/>
  <c r="BV26" s="1"/>
  <c r="AT26"/>
  <c r="BY26" s="1"/>
  <c r="AK26"/>
  <c r="BM26" s="1"/>
  <c r="AE26"/>
  <c r="BG26" s="1"/>
  <c r="AP26"/>
  <c r="BU26" s="1"/>
  <c r="AM26"/>
  <c r="BR26" s="1"/>
  <c r="AN26"/>
  <c r="BS26" s="1"/>
  <c r="AL26"/>
  <c r="BN26" s="1"/>
  <c r="AA26"/>
  <c r="AZ26" s="1"/>
  <c r="AC26"/>
  <c r="BB26" s="1"/>
  <c r="Y26"/>
  <c r="AX26" s="1"/>
  <c r="AO26"/>
  <c r="BT26" s="1"/>
  <c r="AF26"/>
  <c r="BH26" s="1"/>
  <c r="AI26"/>
  <c r="BK26" s="1"/>
  <c r="W26"/>
  <c r="AV26" s="1"/>
  <c r="Z26"/>
  <c r="AY26" s="1"/>
  <c r="AD26"/>
  <c r="BC26" s="1"/>
  <c r="D26" i="4"/>
  <c r="F24"/>
  <c r="AR24" i="2"/>
  <c r="BW24" s="1"/>
  <c r="AS24"/>
  <c r="BX24" s="1"/>
  <c r="AQ24"/>
  <c r="BV24" s="1"/>
  <c r="AJ24"/>
  <c r="BL24" s="1"/>
  <c r="AK24"/>
  <c r="BM24" s="1"/>
  <c r="AE24"/>
  <c r="BG24" s="1"/>
  <c r="AH24"/>
  <c r="BJ24" s="1"/>
  <c r="AI24"/>
  <c r="BK24" s="1"/>
  <c r="AN24"/>
  <c r="BS24" s="1"/>
  <c r="AT24"/>
  <c r="BY24" s="1"/>
  <c r="AG24"/>
  <c r="BI24" s="1"/>
  <c r="AM24"/>
  <c r="BR24" s="1"/>
  <c r="AL24"/>
  <c r="BN24" s="1"/>
  <c r="W24"/>
  <c r="AV24" s="1"/>
  <c r="Y24"/>
  <c r="AX24" s="1"/>
  <c r="X24"/>
  <c r="AW24" s="1"/>
  <c r="AB24"/>
  <c r="BA24" s="1"/>
  <c r="AC24"/>
  <c r="BB24" s="1"/>
  <c r="AD24"/>
  <c r="BC24" s="1"/>
  <c r="AF24"/>
  <c r="BH24" s="1"/>
  <c r="AP24"/>
  <c r="BU24" s="1"/>
  <c r="P23" i="4"/>
  <c r="AR23" i="2"/>
  <c r="BW23" s="1"/>
  <c r="AS23"/>
  <c r="BX23" s="1"/>
  <c r="AQ23"/>
  <c r="BV23" s="1"/>
  <c r="AT23"/>
  <c r="BY23" s="1"/>
  <c r="AL23"/>
  <c r="BN23" s="1"/>
  <c r="AM23"/>
  <c r="BR23" s="1"/>
  <c r="AF23"/>
  <c r="BH23" s="1"/>
  <c r="AN23"/>
  <c r="BS23" s="1"/>
  <c r="AK23"/>
  <c r="BM23" s="1"/>
  <c r="AI23"/>
  <c r="BK23" s="1"/>
  <c r="W23"/>
  <c r="AV23" s="1"/>
  <c r="Y23"/>
  <c r="AX23" s="1"/>
  <c r="AB23"/>
  <c r="BA23" s="1"/>
  <c r="X23"/>
  <c r="AW23" s="1"/>
  <c r="AG23"/>
  <c r="BI23" s="1"/>
  <c r="AH23"/>
  <c r="BJ23" s="1"/>
  <c r="AA23"/>
  <c r="AZ23" s="1"/>
  <c r="AD23"/>
  <c r="BC23" s="1"/>
  <c r="P2"/>
  <c r="AE23"/>
  <c r="BG23" s="1"/>
  <c r="AT22"/>
  <c r="BY22" s="1"/>
  <c r="AS22"/>
  <c r="BX22" s="1"/>
  <c r="AQ22"/>
  <c r="BV22" s="1"/>
  <c r="AJ22"/>
  <c r="BL22" s="1"/>
  <c r="AG22"/>
  <c r="BI22" s="1"/>
  <c r="AO22"/>
  <c r="BT22" s="1"/>
  <c r="AM22"/>
  <c r="BR22" s="1"/>
  <c r="AL22"/>
  <c r="BN22" s="1"/>
  <c r="AH22"/>
  <c r="BJ22" s="1"/>
  <c r="W22"/>
  <c r="AV22" s="1"/>
  <c r="Y22"/>
  <c r="AX22" s="1"/>
  <c r="X22"/>
  <c r="AW22" s="1"/>
  <c r="AB22"/>
  <c r="BA22" s="1"/>
  <c r="AN22"/>
  <c r="BS22" s="1"/>
  <c r="AE22"/>
  <c r="BG22" s="1"/>
  <c r="AP22"/>
  <c r="BU22" s="1"/>
  <c r="F20" i="4"/>
  <c r="AQ20" i="2"/>
  <c r="BV20" s="1"/>
  <c r="AJ20"/>
  <c r="BL20" s="1"/>
  <c r="AG20"/>
  <c r="BI20" s="1"/>
  <c r="AO20"/>
  <c r="BT20" s="1"/>
  <c r="AM20"/>
  <c r="BR20" s="1"/>
  <c r="AP20"/>
  <c r="BU20" s="1"/>
  <c r="AI20"/>
  <c r="BK20" s="1"/>
  <c r="AR20"/>
  <c r="BW20" s="1"/>
  <c r="AN20"/>
  <c r="BS20" s="1"/>
  <c r="AE20"/>
  <c r="BG20" s="1"/>
  <c r="AH20"/>
  <c r="BJ20" s="1"/>
  <c r="W20"/>
  <c r="AV20" s="1"/>
  <c r="Y20"/>
  <c r="AX20" s="1"/>
  <c r="AB20"/>
  <c r="BA20" s="1"/>
  <c r="AC20"/>
  <c r="BB20" s="1"/>
  <c r="AS20"/>
  <c r="BX20" s="1"/>
  <c r="AA20"/>
  <c r="AZ20" s="1"/>
  <c r="Z20"/>
  <c r="AY20" s="1"/>
  <c r="AK20"/>
  <c r="BM20" s="1"/>
  <c r="J18" i="4"/>
  <c r="AF19" i="2"/>
  <c r="BH19" s="1"/>
  <c r="AN19"/>
  <c r="BS19" s="1"/>
  <c r="AK19"/>
  <c r="BM19" s="1"/>
  <c r="AI19"/>
  <c r="BK19" s="1"/>
  <c r="AE19"/>
  <c r="BG19" s="1"/>
  <c r="AH19"/>
  <c r="BJ19" s="1"/>
  <c r="AA19"/>
  <c r="AZ19" s="1"/>
  <c r="AC19"/>
  <c r="BB19" s="1"/>
  <c r="Y19"/>
  <c r="AX19" s="1"/>
  <c r="AD19"/>
  <c r="BC19" s="1"/>
  <c r="W19"/>
  <c r="AV19" s="1"/>
  <c r="Z19"/>
  <c r="AY19" s="1"/>
  <c r="AJ19"/>
  <c r="BL19" s="1"/>
  <c r="AO19"/>
  <c r="BT19" s="1"/>
  <c r="AP19"/>
  <c r="BU19" s="1"/>
  <c r="G19" i="4"/>
  <c r="V19" s="1"/>
  <c r="AR16" i="2"/>
  <c r="BW16" s="1"/>
  <c r="AQ16"/>
  <c r="BV16" s="1"/>
  <c r="AJ16"/>
  <c r="BL16" s="1"/>
  <c r="AG16"/>
  <c r="BI16" s="1"/>
  <c r="AO16"/>
  <c r="BT16" s="1"/>
  <c r="AM16"/>
  <c r="BR16" s="1"/>
  <c r="AI16"/>
  <c r="BK16" s="1"/>
  <c r="AP16"/>
  <c r="BU16" s="1"/>
  <c r="AT16"/>
  <c r="BY16" s="1"/>
  <c r="AN16"/>
  <c r="BS16" s="1"/>
  <c r="AE16"/>
  <c r="BG16" s="1"/>
  <c r="AL16"/>
  <c r="BN16" s="1"/>
  <c r="AC16"/>
  <c r="BB16" s="1"/>
  <c r="AA16"/>
  <c r="AZ16" s="1"/>
  <c r="AB16"/>
  <c r="BA16" s="1"/>
  <c r="X16"/>
  <c r="AW16" s="1"/>
  <c r="Y16"/>
  <c r="AX16" s="1"/>
  <c r="Z16"/>
  <c r="AY16" s="1"/>
  <c r="AF16"/>
  <c r="BH16" s="1"/>
  <c r="AH16"/>
  <c r="BJ16" s="1"/>
  <c r="U15" i="4"/>
  <c r="U54" s="1"/>
  <c r="U2" i="2"/>
  <c r="M15" i="4"/>
  <c r="M54" s="1"/>
  <c r="M2" i="2"/>
  <c r="AQ15"/>
  <c r="BV15" s="1"/>
  <c r="AR15"/>
  <c r="BW15" s="1"/>
  <c r="AT15"/>
  <c r="BY15" s="1"/>
  <c r="AF15"/>
  <c r="BH15" s="1"/>
  <c r="AN15"/>
  <c r="BS15" s="1"/>
  <c r="AK15"/>
  <c r="BM15" s="1"/>
  <c r="AI15"/>
  <c r="BK15" s="1"/>
  <c r="AM15"/>
  <c r="BR15" s="1"/>
  <c r="AE15"/>
  <c r="BG15" s="1"/>
  <c r="AC15"/>
  <c r="BB15" s="1"/>
  <c r="AA15"/>
  <c r="AZ15" s="1"/>
  <c r="X15"/>
  <c r="AW15" s="1"/>
  <c r="AB15"/>
  <c r="BA15" s="1"/>
  <c r="AL15"/>
  <c r="BN15" s="1"/>
  <c r="W15"/>
  <c r="AV15" s="1"/>
  <c r="D15" i="4"/>
  <c r="AJ15" i="2"/>
  <c r="BL15" s="1"/>
  <c r="AO15"/>
  <c r="BT15" s="1"/>
  <c r="Y15"/>
  <c r="AX15" s="1"/>
  <c r="J9" i="4"/>
  <c r="J54" s="1"/>
  <c r="J2" i="2"/>
  <c r="AT9"/>
  <c r="BY9" s="1"/>
  <c r="AS9"/>
  <c r="BX9" s="1"/>
  <c r="AJ9"/>
  <c r="BL9" s="1"/>
  <c r="AG9"/>
  <c r="BI9" s="1"/>
  <c r="AO9"/>
  <c r="BT9" s="1"/>
  <c r="AE9"/>
  <c r="BG9" s="1"/>
  <c r="AH9"/>
  <c r="BJ9" s="1"/>
  <c r="AM9"/>
  <c r="BR9" s="1"/>
  <c r="AF9"/>
  <c r="BH9" s="1"/>
  <c r="AK9"/>
  <c r="BM9" s="1"/>
  <c r="AP9"/>
  <c r="BU9" s="1"/>
  <c r="AR9"/>
  <c r="BW9" s="1"/>
  <c r="AQ9"/>
  <c r="BV9" s="1"/>
  <c r="Y9"/>
  <c r="AX9" s="1"/>
  <c r="W9"/>
  <c r="AV9" s="1"/>
  <c r="AD9"/>
  <c r="BC9" s="1"/>
  <c r="Z9"/>
  <c r="AY9" s="1"/>
  <c r="AI9"/>
  <c r="BK9" s="1"/>
  <c r="N10" i="4"/>
  <c r="X10" s="1"/>
  <c r="N2" i="2"/>
  <c r="AS8"/>
  <c r="BX8" s="1"/>
  <c r="AT8"/>
  <c r="BY8" s="1"/>
  <c r="AR8"/>
  <c r="BW8" s="1"/>
  <c r="AJ8"/>
  <c r="BL8" s="1"/>
  <c r="AG8"/>
  <c r="BI8" s="1"/>
  <c r="AO8"/>
  <c r="BT8" s="1"/>
  <c r="AM8"/>
  <c r="BR8" s="1"/>
  <c r="AI8"/>
  <c r="BK8" s="1"/>
  <c r="AP8"/>
  <c r="BU8" s="1"/>
  <c r="AQ8"/>
  <c r="BV8" s="1"/>
  <c r="AN8"/>
  <c r="BS8" s="1"/>
  <c r="AE8"/>
  <c r="BG8" s="1"/>
  <c r="AL8"/>
  <c r="BN8" s="1"/>
  <c r="Y8"/>
  <c r="AX8" s="1"/>
  <c r="W8"/>
  <c r="AV8" s="1"/>
  <c r="Z8"/>
  <c r="AY8" s="1"/>
  <c r="AD8"/>
  <c r="BC8" s="1"/>
  <c r="AA8"/>
  <c r="AZ8" s="1"/>
  <c r="X8"/>
  <c r="AW8" s="1"/>
  <c r="AF8"/>
  <c r="BH8" s="1"/>
  <c r="AH8"/>
  <c r="BJ8" s="1"/>
  <c r="K2"/>
  <c r="G6" i="4"/>
  <c r="AS6" i="2"/>
  <c r="BX6" s="1"/>
  <c r="AT6"/>
  <c r="BY6" s="1"/>
  <c r="AR6"/>
  <c r="BW6" s="1"/>
  <c r="AQ6"/>
  <c r="BV6" s="1"/>
  <c r="AF6"/>
  <c r="BH6" s="1"/>
  <c r="AN6"/>
  <c r="BS6" s="1"/>
  <c r="AK6"/>
  <c r="BM6" s="1"/>
  <c r="AE6"/>
  <c r="BG6" s="1"/>
  <c r="AI6"/>
  <c r="BK6" s="1"/>
  <c r="AP6"/>
  <c r="BU6" s="1"/>
  <c r="AJ6"/>
  <c r="BL6" s="1"/>
  <c r="AO6"/>
  <c r="BT6" s="1"/>
  <c r="AL6"/>
  <c r="BN6" s="1"/>
  <c r="Y6"/>
  <c r="AX6" s="1"/>
  <c r="W6"/>
  <c r="AV6" s="1"/>
  <c r="Z6"/>
  <c r="AY6" s="1"/>
  <c r="AD6"/>
  <c r="BC6" s="1"/>
  <c r="AJ50"/>
  <c r="BL50" s="1"/>
  <c r="AG39"/>
  <c r="BI39" s="1"/>
  <c r="AM43"/>
  <c r="BR43" s="1"/>
  <c r="AG47"/>
  <c r="BI47" s="1"/>
  <c r="AJ36"/>
  <c r="BL36" s="1"/>
  <c r="AJ52"/>
  <c r="BL52" s="1"/>
  <c r="AT36"/>
  <c r="BY36" s="1"/>
  <c r="AQ52"/>
  <c r="BV52" s="1"/>
  <c r="AS47"/>
  <c r="BX47" s="1"/>
  <c r="AR39"/>
  <c r="BW39" s="1"/>
  <c r="AQ51"/>
  <c r="BV51" s="1"/>
  <c r="AS51"/>
  <c r="BX51" s="1"/>
  <c r="AR51"/>
  <c r="BW51" s="1"/>
  <c r="AT51"/>
  <c r="BY51" s="1"/>
  <c r="AQ50"/>
  <c r="BV50" s="1"/>
  <c r="AT50"/>
  <c r="BY50" s="1"/>
  <c r="AR50"/>
  <c r="BW50" s="1"/>
  <c r="AS50"/>
  <c r="BX50" s="1"/>
  <c r="C43" i="4"/>
  <c r="AR43" i="2"/>
  <c r="BW43" s="1"/>
  <c r="AT43"/>
  <c r="BY43" s="1"/>
  <c r="AQ43"/>
  <c r="BV43" s="1"/>
  <c r="AS43"/>
  <c r="BX43" s="1"/>
  <c r="AQ35"/>
  <c r="BV35" s="1"/>
  <c r="AS35"/>
  <c r="BX35" s="1"/>
  <c r="AR35"/>
  <c r="BW35" s="1"/>
  <c r="AT35"/>
  <c r="BY35" s="1"/>
  <c r="AR27"/>
  <c r="BW27" s="1"/>
  <c r="AT27"/>
  <c r="BY27" s="1"/>
  <c r="AQ27"/>
  <c r="BV27" s="1"/>
  <c r="AS27"/>
  <c r="BX27" s="1"/>
  <c r="F18" i="4"/>
  <c r="AT19" i="2"/>
  <c r="BY19" s="1"/>
  <c r="AQ19"/>
  <c r="BV19" s="1"/>
  <c r="AS19"/>
  <c r="BX19" s="1"/>
  <c r="AR19"/>
  <c r="BW19" s="1"/>
  <c r="P17" i="4"/>
  <c r="AT18" i="2"/>
  <c r="BY18" s="1"/>
  <c r="AS18"/>
  <c r="BX18" s="1"/>
  <c r="AR18"/>
  <c r="BW18" s="1"/>
  <c r="AQ18"/>
  <c r="BV18" s="1"/>
  <c r="S11" i="4"/>
  <c r="V11" s="1"/>
  <c r="H11" i="6" s="1"/>
  <c r="AS11" i="2"/>
  <c r="BX11" s="1"/>
  <c r="AT11"/>
  <c r="BY11" s="1"/>
  <c r="AR11"/>
  <c r="BW11" s="1"/>
  <c r="AQ11"/>
  <c r="BV11" s="1"/>
  <c r="AS10"/>
  <c r="BX10" s="1"/>
  <c r="AR10"/>
  <c r="BW10" s="1"/>
  <c r="AE4" i="4" l="1"/>
  <c r="AF4" s="1"/>
  <c r="AG4" s="1"/>
  <c r="AH4" s="1"/>
  <c r="AI4" s="1"/>
  <c r="AJ4" s="1"/>
  <c r="AK4" s="1"/>
  <c r="AL4" s="1"/>
  <c r="AM4" s="1"/>
  <c r="AN4" s="1"/>
  <c r="AO4" s="1"/>
  <c r="AP4" s="1"/>
  <c r="AQ4" s="1"/>
  <c r="AR4" s="1"/>
  <c r="AS4" s="1"/>
  <c r="AT4" s="1"/>
  <c r="AU4" s="1"/>
  <c r="AV4" s="1"/>
  <c r="AW4" s="1"/>
  <c r="AX4" s="1"/>
  <c r="C21" i="6"/>
  <c r="B22"/>
  <c r="D22"/>
  <c r="C22"/>
  <c r="C20"/>
  <c r="B21"/>
  <c r="D21"/>
  <c r="C19"/>
  <c r="B20"/>
  <c r="D20"/>
  <c r="C18"/>
  <c r="B19"/>
  <c r="D19"/>
  <c r="C17"/>
  <c r="B18"/>
  <c r="D18"/>
  <c r="D16"/>
  <c r="B17"/>
  <c r="D17"/>
  <c r="C16"/>
  <c r="D11"/>
  <c r="B16"/>
  <c r="D4"/>
  <c r="Z25" i="4"/>
  <c r="AA25" s="1"/>
  <c r="AC25" s="1"/>
  <c r="Y25"/>
  <c r="Z42"/>
  <c r="AA42" s="1"/>
  <c r="AC42" s="1"/>
  <c r="Y42"/>
  <c r="C8" i="6"/>
  <c r="C11"/>
  <c r="C14"/>
  <c r="C6"/>
  <c r="B9"/>
  <c r="C12"/>
  <c r="C7"/>
  <c r="B5"/>
  <c r="B8"/>
  <c r="B6"/>
  <c r="B12"/>
  <c r="B15"/>
  <c r="B7"/>
  <c r="B10"/>
  <c r="C13"/>
  <c r="C5"/>
  <c r="C15"/>
  <c r="C10"/>
  <c r="B13"/>
  <c r="B11"/>
  <c r="B14"/>
  <c r="C9"/>
  <c r="D8"/>
  <c r="D9"/>
  <c r="D13"/>
  <c r="D5"/>
  <c r="D14"/>
  <c r="B4"/>
  <c r="D6"/>
  <c r="D15"/>
  <c r="D10"/>
  <c r="D12"/>
  <c r="C4"/>
  <c r="D7"/>
  <c r="H14"/>
  <c r="V39" i="4"/>
  <c r="V52"/>
  <c r="V29"/>
  <c r="V31"/>
  <c r="V51"/>
  <c r="V43"/>
  <c r="V20"/>
  <c r="H20" i="6" s="1"/>
  <c r="V44" i="4"/>
  <c r="V30"/>
  <c r="V41"/>
  <c r="V24"/>
  <c r="V36"/>
  <c r="V33"/>
  <c r="V9"/>
  <c r="H9" i="6" s="1"/>
  <c r="V17" i="4"/>
  <c r="H18" i="6" s="1"/>
  <c r="V5" i="4"/>
  <c r="H5" i="6" s="1"/>
  <c r="V23" i="4"/>
  <c r="V25"/>
  <c r="V10"/>
  <c r="H8" i="6" s="1"/>
  <c r="J8"/>
  <c r="V26" i="4"/>
  <c r="V15"/>
  <c r="H15" i="6" s="1"/>
  <c r="V35" i="4"/>
  <c r="V18"/>
  <c r="H19" i="6" s="1"/>
  <c r="V6" i="4"/>
  <c r="V47"/>
  <c r="V42"/>
  <c r="W22"/>
  <c r="AB22" s="1"/>
  <c r="V22"/>
  <c r="AE10"/>
  <c r="AF10" s="1"/>
  <c r="AG10" s="1"/>
  <c r="AH10" s="1"/>
  <c r="AI10" s="1"/>
  <c r="AJ10" s="1"/>
  <c r="AK10" s="1"/>
  <c r="AL10" s="1"/>
  <c r="AM10" s="1"/>
  <c r="AN10" s="1"/>
  <c r="AO10" s="1"/>
  <c r="AP10" s="1"/>
  <c r="AQ10" s="1"/>
  <c r="AR10" s="1"/>
  <c r="AS10" s="1"/>
  <c r="AT10" s="1"/>
  <c r="AU10" s="1"/>
  <c r="AV10" s="1"/>
  <c r="AW10" s="1"/>
  <c r="AX10" s="1"/>
  <c r="V8"/>
  <c r="H10" i="6" s="1"/>
  <c r="W34" i="4"/>
  <c r="AB34" s="1"/>
  <c r="V34"/>
  <c r="AD13"/>
  <c r="V12"/>
  <c r="O54"/>
  <c r="K54"/>
  <c r="I54"/>
  <c r="P54"/>
  <c r="C54"/>
  <c r="F54"/>
  <c r="D54"/>
  <c r="N54"/>
  <c r="S54"/>
  <c r="E54"/>
  <c r="AD4"/>
  <c r="G54"/>
  <c r="B54"/>
  <c r="D2" i="6"/>
  <c r="H2"/>
  <c r="A54"/>
  <c r="AE38" i="4"/>
  <c r="AF38" s="1"/>
  <c r="AG38" s="1"/>
  <c r="AH38" s="1"/>
  <c r="AI38" s="1"/>
  <c r="AJ38" s="1"/>
  <c r="AK38" s="1"/>
  <c r="AL38" s="1"/>
  <c r="AM38" s="1"/>
  <c r="AN38" s="1"/>
  <c r="AO38" s="1"/>
  <c r="AP38" s="1"/>
  <c r="AQ38" s="1"/>
  <c r="AR38" s="1"/>
  <c r="AS38" s="1"/>
  <c r="AT38" s="1"/>
  <c r="AU38" s="1"/>
  <c r="AV38" s="1"/>
  <c r="AW38" s="1"/>
  <c r="AX38" s="1"/>
  <c r="AD52"/>
  <c r="AE51"/>
  <c r="AF51" s="1"/>
  <c r="AG51" s="1"/>
  <c r="AH51" s="1"/>
  <c r="AI51" s="1"/>
  <c r="AJ51" s="1"/>
  <c r="AK51" s="1"/>
  <c r="AL51" s="1"/>
  <c r="AM51" s="1"/>
  <c r="AN51" s="1"/>
  <c r="AO51" s="1"/>
  <c r="AP51" s="1"/>
  <c r="AQ51" s="1"/>
  <c r="AR51" s="1"/>
  <c r="AS51" s="1"/>
  <c r="AT51" s="1"/>
  <c r="AU51" s="1"/>
  <c r="AV51" s="1"/>
  <c r="AW51" s="1"/>
  <c r="AX51" s="1"/>
  <c r="AD41"/>
  <c r="W38"/>
  <c r="AB38" s="1"/>
  <c r="AD23"/>
  <c r="AD38"/>
  <c r="X38"/>
  <c r="BC38" s="1"/>
  <c r="AE24"/>
  <c r="AF24" s="1"/>
  <c r="AG24" s="1"/>
  <c r="AH24" s="1"/>
  <c r="AI24" s="1"/>
  <c r="AJ24" s="1"/>
  <c r="AK24" s="1"/>
  <c r="AL24" s="1"/>
  <c r="AM24" s="1"/>
  <c r="AN24" s="1"/>
  <c r="AO24" s="1"/>
  <c r="AP24" s="1"/>
  <c r="AQ24" s="1"/>
  <c r="AR24" s="1"/>
  <c r="AS24" s="1"/>
  <c r="AT24" s="1"/>
  <c r="AU24" s="1"/>
  <c r="AV24" s="1"/>
  <c r="AW24" s="1"/>
  <c r="AX24" s="1"/>
  <c r="AD5"/>
  <c r="X30"/>
  <c r="BC30" s="1"/>
  <c r="W41"/>
  <c r="AB41" s="1"/>
  <c r="BZ5" i="2"/>
  <c r="CA5" s="1"/>
  <c r="X52" i="4"/>
  <c r="W52"/>
  <c r="AB52" s="1"/>
  <c r="X51"/>
  <c r="X4"/>
  <c r="AD47"/>
  <c r="W30"/>
  <c r="AB30" s="1"/>
  <c r="AD50"/>
  <c r="AE53"/>
  <c r="AF53" s="1"/>
  <c r="AG53" s="1"/>
  <c r="AH53" s="1"/>
  <c r="AI53" s="1"/>
  <c r="AJ53" s="1"/>
  <c r="AK53" s="1"/>
  <c r="AL53" s="1"/>
  <c r="AM53" s="1"/>
  <c r="AN53" s="1"/>
  <c r="AO53" s="1"/>
  <c r="AP53" s="1"/>
  <c r="AQ53" s="1"/>
  <c r="AR53" s="1"/>
  <c r="AS53" s="1"/>
  <c r="AT53" s="1"/>
  <c r="AU53" s="1"/>
  <c r="AV53" s="1"/>
  <c r="AW53" s="1"/>
  <c r="AX53" s="1"/>
  <c r="W42"/>
  <c r="AB42" s="1"/>
  <c r="W51"/>
  <c r="AB51" s="1"/>
  <c r="AD36"/>
  <c r="AE50"/>
  <c r="AF50" s="1"/>
  <c r="AG50" s="1"/>
  <c r="AH50" s="1"/>
  <c r="AI50" s="1"/>
  <c r="AJ50" s="1"/>
  <c r="AK50" s="1"/>
  <c r="AL50" s="1"/>
  <c r="AM50" s="1"/>
  <c r="AN50" s="1"/>
  <c r="AO50" s="1"/>
  <c r="AP50" s="1"/>
  <c r="AQ50" s="1"/>
  <c r="AR50" s="1"/>
  <c r="AS50" s="1"/>
  <c r="AT50" s="1"/>
  <c r="AU50" s="1"/>
  <c r="AV50" s="1"/>
  <c r="AW50" s="1"/>
  <c r="AX50" s="1"/>
  <c r="AD39"/>
  <c r="AE52"/>
  <c r="AF52" s="1"/>
  <c r="AG52" s="1"/>
  <c r="AH52" s="1"/>
  <c r="AI52" s="1"/>
  <c r="AJ52" s="1"/>
  <c r="AK52" s="1"/>
  <c r="AL52" s="1"/>
  <c r="AM52" s="1"/>
  <c r="AN52" s="1"/>
  <c r="AO52" s="1"/>
  <c r="AP52" s="1"/>
  <c r="AQ52" s="1"/>
  <c r="AR52" s="1"/>
  <c r="AS52" s="1"/>
  <c r="AT52" s="1"/>
  <c r="AU52" s="1"/>
  <c r="AV52" s="1"/>
  <c r="AW52" s="1"/>
  <c r="AX52" s="1"/>
  <c r="AD30"/>
  <c r="W53"/>
  <c r="AB53" s="1"/>
  <c r="AD9"/>
  <c r="BO11" i="2"/>
  <c r="AE6" i="4"/>
  <c r="AF6" s="1"/>
  <c r="AG6" s="1"/>
  <c r="AH6" s="1"/>
  <c r="AI6" s="1"/>
  <c r="AJ6" s="1"/>
  <c r="AK6" s="1"/>
  <c r="AL6" s="1"/>
  <c r="AM6" s="1"/>
  <c r="AN6" s="1"/>
  <c r="AO6" s="1"/>
  <c r="AP6" s="1"/>
  <c r="AQ6" s="1"/>
  <c r="AR6" s="1"/>
  <c r="AS6" s="1"/>
  <c r="AT6" s="1"/>
  <c r="AU6" s="1"/>
  <c r="AV6" s="1"/>
  <c r="AW6" s="1"/>
  <c r="AX6" s="1"/>
  <c r="AE29"/>
  <c r="AF29" s="1"/>
  <c r="AG29" s="1"/>
  <c r="AH29" s="1"/>
  <c r="AI29" s="1"/>
  <c r="AJ29" s="1"/>
  <c r="AK29" s="1"/>
  <c r="AL29" s="1"/>
  <c r="AM29" s="1"/>
  <c r="AN29" s="1"/>
  <c r="AO29" s="1"/>
  <c r="AP29" s="1"/>
  <c r="AQ29" s="1"/>
  <c r="AR29" s="1"/>
  <c r="AS29" s="1"/>
  <c r="AT29" s="1"/>
  <c r="AU29" s="1"/>
  <c r="AV29" s="1"/>
  <c r="AW29" s="1"/>
  <c r="AX29" s="1"/>
  <c r="AD51"/>
  <c r="W25"/>
  <c r="AB25" s="1"/>
  <c r="AD20"/>
  <c r="BD10" i="2"/>
  <c r="BD5"/>
  <c r="BD7"/>
  <c r="AD10" i="4"/>
  <c r="X12"/>
  <c r="X5"/>
  <c r="X8"/>
  <c r="BD11" i="2"/>
  <c r="X22" i="4"/>
  <c r="BO5" i="2"/>
  <c r="BO10"/>
  <c r="BP10" s="1"/>
  <c r="BZ10"/>
  <c r="CA10" s="1"/>
  <c r="X6" i="4"/>
  <c r="AE5"/>
  <c r="AF5" s="1"/>
  <c r="AG5" s="1"/>
  <c r="AH5" s="1"/>
  <c r="AI5" s="1"/>
  <c r="AJ5" s="1"/>
  <c r="AK5" s="1"/>
  <c r="AL5" s="1"/>
  <c r="AM5" s="1"/>
  <c r="AN5" s="1"/>
  <c r="AO5" s="1"/>
  <c r="AP5" s="1"/>
  <c r="AQ5" s="1"/>
  <c r="AR5" s="1"/>
  <c r="AS5" s="1"/>
  <c r="AT5" s="1"/>
  <c r="AU5" s="1"/>
  <c r="AV5" s="1"/>
  <c r="AW5" s="1"/>
  <c r="AX5" s="1"/>
  <c r="AE22"/>
  <c r="AF22" s="1"/>
  <c r="AG22" s="1"/>
  <c r="AH22" s="1"/>
  <c r="AI22" s="1"/>
  <c r="AJ22" s="1"/>
  <c r="AK22" s="1"/>
  <c r="AL22" s="1"/>
  <c r="AM22" s="1"/>
  <c r="AN22" s="1"/>
  <c r="AO22" s="1"/>
  <c r="AP22" s="1"/>
  <c r="AQ22" s="1"/>
  <c r="AR22" s="1"/>
  <c r="AS22" s="1"/>
  <c r="AT22" s="1"/>
  <c r="AU22" s="1"/>
  <c r="AV22" s="1"/>
  <c r="AW22" s="1"/>
  <c r="AX22" s="1"/>
  <c r="AD18"/>
  <c r="BD18" i="2"/>
  <c r="AD34" i="4"/>
  <c r="BO18" i="2"/>
  <c r="BD13"/>
  <c r="AE13" i="4"/>
  <c r="AF13" s="1"/>
  <c r="AG13" s="1"/>
  <c r="AH13" s="1"/>
  <c r="AI13" s="1"/>
  <c r="AJ13" s="1"/>
  <c r="AK13" s="1"/>
  <c r="AL13" s="1"/>
  <c r="AM13" s="1"/>
  <c r="AN13" s="1"/>
  <c r="AO13" s="1"/>
  <c r="AP13" s="1"/>
  <c r="AQ13" s="1"/>
  <c r="AR13" s="1"/>
  <c r="AS13" s="1"/>
  <c r="AT13" s="1"/>
  <c r="AU13" s="1"/>
  <c r="AV13" s="1"/>
  <c r="AW13" s="1"/>
  <c r="AX13" s="1"/>
  <c r="BZ13" i="2"/>
  <c r="CA13" s="1"/>
  <c r="BD12"/>
  <c r="BO12"/>
  <c r="BZ14"/>
  <c r="CA14" s="1"/>
  <c r="BO28"/>
  <c r="BP28" s="1"/>
  <c r="BZ18"/>
  <c r="CA18" s="1"/>
  <c r="X9" i="4"/>
  <c r="BD16" i="2"/>
  <c r="AD22" i="4"/>
  <c r="BZ30" i="2"/>
  <c r="CA30" s="1"/>
  <c r="BO7"/>
  <c r="BD17"/>
  <c r="BO13"/>
  <c r="BZ7"/>
  <c r="CA7" s="1"/>
  <c r="BD39"/>
  <c r="BE39" s="1"/>
  <c r="BO43"/>
  <c r="BP43" s="1"/>
  <c r="BO49"/>
  <c r="BP49" s="1"/>
  <c r="BO51"/>
  <c r="BP51" s="1"/>
  <c r="X34" i="4"/>
  <c r="BC34" s="1"/>
  <c r="BZ32" i="2"/>
  <c r="CA32" s="1"/>
  <c r="BD38"/>
  <c r="BE38" s="1"/>
  <c r="BO20"/>
  <c r="BP20" s="1"/>
  <c r="BO22"/>
  <c r="BP22" s="1"/>
  <c r="BZ22"/>
  <c r="CA22" s="1"/>
  <c r="BD23"/>
  <c r="BE23" s="1"/>
  <c r="BD24"/>
  <c r="BE24" s="1"/>
  <c r="BO24"/>
  <c r="BP24" s="1"/>
  <c r="BZ31"/>
  <c r="CA31" s="1"/>
  <c r="BO33"/>
  <c r="BP33" s="1"/>
  <c r="BO34"/>
  <c r="BP34" s="1"/>
  <c r="AE34" i="4"/>
  <c r="AF34" s="1"/>
  <c r="AG34" s="1"/>
  <c r="AH34" s="1"/>
  <c r="AI34" s="1"/>
  <c r="AJ34" s="1"/>
  <c r="AK34" s="1"/>
  <c r="AL34" s="1"/>
  <c r="AM34" s="1"/>
  <c r="AN34" s="1"/>
  <c r="AO34" s="1"/>
  <c r="AP34" s="1"/>
  <c r="AQ34" s="1"/>
  <c r="AR34" s="1"/>
  <c r="AS34" s="1"/>
  <c r="AT34" s="1"/>
  <c r="AU34" s="1"/>
  <c r="AV34" s="1"/>
  <c r="AW34" s="1"/>
  <c r="AX34" s="1"/>
  <c r="BZ17" i="2"/>
  <c r="CA17" s="1"/>
  <c r="X7" i="4"/>
  <c r="AE7"/>
  <c r="AF7" s="1"/>
  <c r="AG7" s="1"/>
  <c r="AH7" s="1"/>
  <c r="AI7" s="1"/>
  <c r="AJ7" s="1"/>
  <c r="AK7" s="1"/>
  <c r="AL7" s="1"/>
  <c r="AM7" s="1"/>
  <c r="AN7" s="1"/>
  <c r="AO7" s="1"/>
  <c r="AP7" s="1"/>
  <c r="AQ7" s="1"/>
  <c r="AR7" s="1"/>
  <c r="AS7" s="1"/>
  <c r="AT7" s="1"/>
  <c r="AU7" s="1"/>
  <c r="AV7" s="1"/>
  <c r="AW7" s="1"/>
  <c r="AX7" s="1"/>
  <c r="AD7"/>
  <c r="AE17"/>
  <c r="AF17" s="1"/>
  <c r="AG17" s="1"/>
  <c r="AH17" s="1"/>
  <c r="AI17" s="1"/>
  <c r="AJ17" s="1"/>
  <c r="AK17" s="1"/>
  <c r="AL17" s="1"/>
  <c r="AM17" s="1"/>
  <c r="AN17" s="1"/>
  <c r="AO17" s="1"/>
  <c r="AP17" s="1"/>
  <c r="AQ17" s="1"/>
  <c r="AR17" s="1"/>
  <c r="AS17" s="1"/>
  <c r="AT17" s="1"/>
  <c r="AU17" s="1"/>
  <c r="AV17" s="1"/>
  <c r="AW17" s="1"/>
  <c r="AX17" s="1"/>
  <c r="AD17"/>
  <c r="X16"/>
  <c r="BD47" i="2"/>
  <c r="BE47" s="1"/>
  <c r="BD37"/>
  <c r="BE37" s="1"/>
  <c r="BO17"/>
  <c r="BZ11"/>
  <c r="CA11" s="1"/>
  <c r="BZ9"/>
  <c r="CA9" s="1"/>
  <c r="BD33"/>
  <c r="BE33" s="1"/>
  <c r="BZ42"/>
  <c r="CA42" s="1"/>
  <c r="BD44"/>
  <c r="BE44" s="1"/>
  <c r="BZ45"/>
  <c r="CA45" s="1"/>
  <c r="BO46"/>
  <c r="BP46" s="1"/>
  <c r="BO15"/>
  <c r="BD34"/>
  <c r="BE34" s="1"/>
  <c r="BO36"/>
  <c r="BP36" s="1"/>
  <c r="BD28"/>
  <c r="BE28" s="1"/>
  <c r="AD32" i="4"/>
  <c r="X32"/>
  <c r="BC32" s="1"/>
  <c r="AE32"/>
  <c r="AF32" s="1"/>
  <c r="AG32" s="1"/>
  <c r="AH32" s="1"/>
  <c r="AI32" s="1"/>
  <c r="AJ32" s="1"/>
  <c r="AK32" s="1"/>
  <c r="AL32" s="1"/>
  <c r="AM32" s="1"/>
  <c r="AN32" s="1"/>
  <c r="AO32" s="1"/>
  <c r="AP32" s="1"/>
  <c r="AQ32" s="1"/>
  <c r="AR32" s="1"/>
  <c r="AS32" s="1"/>
  <c r="AT32" s="1"/>
  <c r="AU32" s="1"/>
  <c r="AV32" s="1"/>
  <c r="AW32" s="1"/>
  <c r="AX32" s="1"/>
  <c r="W32"/>
  <c r="AB32" s="1"/>
  <c r="W40"/>
  <c r="AB40" s="1"/>
  <c r="X40"/>
  <c r="BC40" s="1"/>
  <c r="AE40"/>
  <c r="AF40" s="1"/>
  <c r="AG40" s="1"/>
  <c r="AH40" s="1"/>
  <c r="AI40" s="1"/>
  <c r="AJ40" s="1"/>
  <c r="AK40" s="1"/>
  <c r="AL40" s="1"/>
  <c r="AM40" s="1"/>
  <c r="AN40" s="1"/>
  <c r="AO40" s="1"/>
  <c r="AP40" s="1"/>
  <c r="AQ40" s="1"/>
  <c r="AR40" s="1"/>
  <c r="AS40" s="1"/>
  <c r="AT40" s="1"/>
  <c r="AU40" s="1"/>
  <c r="AV40" s="1"/>
  <c r="AW40" s="1"/>
  <c r="AX40" s="1"/>
  <c r="AD40"/>
  <c r="BD40" i="2"/>
  <c r="BE40" s="1"/>
  <c r="BO42"/>
  <c r="BP42" s="1"/>
  <c r="BZ44"/>
  <c r="CA44" s="1"/>
  <c r="AD19" i="4"/>
  <c r="X18"/>
  <c r="AE19"/>
  <c r="AF19" s="1"/>
  <c r="AG19" s="1"/>
  <c r="AH19" s="1"/>
  <c r="AI19" s="1"/>
  <c r="AJ19" s="1"/>
  <c r="AK19" s="1"/>
  <c r="AL19" s="1"/>
  <c r="AM19" s="1"/>
  <c r="AN19" s="1"/>
  <c r="AO19" s="1"/>
  <c r="AP19" s="1"/>
  <c r="AQ19" s="1"/>
  <c r="AR19" s="1"/>
  <c r="AS19" s="1"/>
  <c r="AT19" s="1"/>
  <c r="AU19" s="1"/>
  <c r="AV19" s="1"/>
  <c r="AW19" s="1"/>
  <c r="AX19" s="1"/>
  <c r="BD6" i="2"/>
  <c r="BO9"/>
  <c r="BP9" s="1"/>
  <c r="BD15"/>
  <c r="BO16"/>
  <c r="BD19"/>
  <c r="BD20"/>
  <c r="X20" i="4"/>
  <c r="AE20"/>
  <c r="AF20" s="1"/>
  <c r="AG20" s="1"/>
  <c r="AH20" s="1"/>
  <c r="AI20" s="1"/>
  <c r="AJ20" s="1"/>
  <c r="AK20" s="1"/>
  <c r="AL20" s="1"/>
  <c r="AM20" s="1"/>
  <c r="AN20" s="1"/>
  <c r="AO20" s="1"/>
  <c r="AP20" s="1"/>
  <c r="AQ20" s="1"/>
  <c r="AR20" s="1"/>
  <c r="AS20" s="1"/>
  <c r="AT20" s="1"/>
  <c r="AU20" s="1"/>
  <c r="AV20" s="1"/>
  <c r="AW20" s="1"/>
  <c r="AX20" s="1"/>
  <c r="BZ24" i="2"/>
  <c r="CA24" s="1"/>
  <c r="AD24" i="4"/>
  <c r="W24"/>
  <c r="AB24" s="1"/>
  <c r="X24"/>
  <c r="BC24" s="1"/>
  <c r="BD26" i="2"/>
  <c r="BE26" s="1"/>
  <c r="BZ29"/>
  <c r="CA29" s="1"/>
  <c r="BO31"/>
  <c r="BP31" s="1"/>
  <c r="BZ34"/>
  <c r="CA34" s="1"/>
  <c r="AE35" i="4"/>
  <c r="AF35" s="1"/>
  <c r="AG35" s="1"/>
  <c r="AH35" s="1"/>
  <c r="AI35" s="1"/>
  <c r="AJ35" s="1"/>
  <c r="AK35" s="1"/>
  <c r="AL35" s="1"/>
  <c r="AM35" s="1"/>
  <c r="AN35" s="1"/>
  <c r="AO35" s="1"/>
  <c r="AP35" s="1"/>
  <c r="AQ35" s="1"/>
  <c r="AR35" s="1"/>
  <c r="AS35" s="1"/>
  <c r="AT35" s="1"/>
  <c r="AU35" s="1"/>
  <c r="AV35" s="1"/>
  <c r="AW35" s="1"/>
  <c r="AX35" s="1"/>
  <c r="X35"/>
  <c r="BC35" s="1"/>
  <c r="AD35"/>
  <c r="W35"/>
  <c r="AB35" s="1"/>
  <c r="BZ39" i="2"/>
  <c r="CA39" s="1"/>
  <c r="AE47" i="4"/>
  <c r="AF47" s="1"/>
  <c r="AG47" s="1"/>
  <c r="AH47" s="1"/>
  <c r="AI47" s="1"/>
  <c r="AJ47" s="1"/>
  <c r="AK47" s="1"/>
  <c r="AL47" s="1"/>
  <c r="AM47" s="1"/>
  <c r="AN47" s="1"/>
  <c r="AO47" s="1"/>
  <c r="AP47" s="1"/>
  <c r="AQ47" s="1"/>
  <c r="AR47" s="1"/>
  <c r="AS47" s="1"/>
  <c r="AT47" s="1"/>
  <c r="AU47" s="1"/>
  <c r="AV47" s="1"/>
  <c r="AW47" s="1"/>
  <c r="AX47" s="1"/>
  <c r="W47"/>
  <c r="AB47" s="1"/>
  <c r="X47"/>
  <c r="BC47" s="1"/>
  <c r="BD48" i="2"/>
  <c r="BE48" s="1"/>
  <c r="BD50"/>
  <c r="BE50" s="1"/>
  <c r="BZ52"/>
  <c r="CA52" s="1"/>
  <c r="BO52"/>
  <c r="BP52" s="1"/>
  <c r="BZ53"/>
  <c r="CA53" s="1"/>
  <c r="AD8" i="4"/>
  <c r="Y10" s="1"/>
  <c r="G8" i="6" s="1"/>
  <c r="BZ4" i="2"/>
  <c r="CA4" s="1"/>
  <c r="AD53" i="4"/>
  <c r="BO53" i="2"/>
  <c r="BP53" s="1"/>
  <c r="BD29"/>
  <c r="BE29" s="1"/>
  <c r="BD14"/>
  <c r="BZ25"/>
  <c r="CA25" s="1"/>
  <c r="AE30" i="4"/>
  <c r="AF30" s="1"/>
  <c r="AG30" s="1"/>
  <c r="AH30" s="1"/>
  <c r="AI30" s="1"/>
  <c r="AJ30" s="1"/>
  <c r="AK30" s="1"/>
  <c r="AL30" s="1"/>
  <c r="AM30" s="1"/>
  <c r="AN30" s="1"/>
  <c r="AO30" s="1"/>
  <c r="AP30" s="1"/>
  <c r="AQ30" s="1"/>
  <c r="AR30" s="1"/>
  <c r="AS30" s="1"/>
  <c r="AT30" s="1"/>
  <c r="AU30" s="1"/>
  <c r="AV30" s="1"/>
  <c r="AW30" s="1"/>
  <c r="AX30" s="1"/>
  <c r="BO30" i="2"/>
  <c r="BP30" s="1"/>
  <c r="BO32"/>
  <c r="BP32" s="1"/>
  <c r="W37" i="4"/>
  <c r="AB37" s="1"/>
  <c r="AE37"/>
  <c r="AF37" s="1"/>
  <c r="AG37" s="1"/>
  <c r="AH37" s="1"/>
  <c r="AI37" s="1"/>
  <c r="AJ37" s="1"/>
  <c r="AK37" s="1"/>
  <c r="AL37" s="1"/>
  <c r="AM37" s="1"/>
  <c r="AN37" s="1"/>
  <c r="AO37" s="1"/>
  <c r="AP37" s="1"/>
  <c r="AQ37" s="1"/>
  <c r="AR37" s="1"/>
  <c r="AS37" s="1"/>
  <c r="AT37" s="1"/>
  <c r="AU37" s="1"/>
  <c r="AV37" s="1"/>
  <c r="AW37" s="1"/>
  <c r="AX37" s="1"/>
  <c r="X37"/>
  <c r="BC37" s="1"/>
  <c r="AD37"/>
  <c r="BZ38" i="2"/>
  <c r="CA38" s="1"/>
  <c r="BZ40"/>
  <c r="CA40" s="1"/>
  <c r="BZ41"/>
  <c r="CA41" s="1"/>
  <c r="W50" i="4"/>
  <c r="AB50" s="1"/>
  <c r="X43"/>
  <c r="BC43" s="1"/>
  <c r="AE43"/>
  <c r="AF43" s="1"/>
  <c r="AG43" s="1"/>
  <c r="AH43" s="1"/>
  <c r="AI43" s="1"/>
  <c r="AJ43" s="1"/>
  <c r="AK43" s="1"/>
  <c r="AL43" s="1"/>
  <c r="AM43" s="1"/>
  <c r="AN43" s="1"/>
  <c r="AO43" s="1"/>
  <c r="AP43" s="1"/>
  <c r="AQ43" s="1"/>
  <c r="AR43" s="1"/>
  <c r="AS43" s="1"/>
  <c r="AT43" s="1"/>
  <c r="AU43" s="1"/>
  <c r="AV43" s="1"/>
  <c r="AW43" s="1"/>
  <c r="AX43" s="1"/>
  <c r="W43"/>
  <c r="AB43" s="1"/>
  <c r="AD43"/>
  <c r="BZ43" i="2"/>
  <c r="CA43" s="1"/>
  <c r="BZ6"/>
  <c r="CA6" s="1"/>
  <c r="BZ16"/>
  <c r="CA16" s="1"/>
  <c r="BZ19"/>
  <c r="CA19" s="1"/>
  <c r="BO23"/>
  <c r="BP23" s="1"/>
  <c r="W23" i="4"/>
  <c r="AB23" s="1"/>
  <c r="AE23"/>
  <c r="AF23" s="1"/>
  <c r="AG23" s="1"/>
  <c r="AH23" s="1"/>
  <c r="AI23" s="1"/>
  <c r="AJ23" s="1"/>
  <c r="AK23" s="1"/>
  <c r="AL23" s="1"/>
  <c r="AM23" s="1"/>
  <c r="AN23" s="1"/>
  <c r="AO23" s="1"/>
  <c r="AP23" s="1"/>
  <c r="AQ23" s="1"/>
  <c r="AR23" s="1"/>
  <c r="AS23" s="1"/>
  <c r="AT23" s="1"/>
  <c r="AU23" s="1"/>
  <c r="AV23" s="1"/>
  <c r="AW23" s="1"/>
  <c r="AX23" s="1"/>
  <c r="X23"/>
  <c r="BC23" s="1"/>
  <c r="AD26"/>
  <c r="AE26"/>
  <c r="AF26" s="1"/>
  <c r="AG26" s="1"/>
  <c r="AH26" s="1"/>
  <c r="AI26" s="1"/>
  <c r="AJ26" s="1"/>
  <c r="AK26" s="1"/>
  <c r="AL26" s="1"/>
  <c r="AM26" s="1"/>
  <c r="AN26" s="1"/>
  <c r="AO26" s="1"/>
  <c r="AP26" s="1"/>
  <c r="AQ26" s="1"/>
  <c r="AR26" s="1"/>
  <c r="AS26" s="1"/>
  <c r="AT26" s="1"/>
  <c r="AU26" s="1"/>
  <c r="AV26" s="1"/>
  <c r="AW26" s="1"/>
  <c r="AX26" s="1"/>
  <c r="X26"/>
  <c r="BC26" s="1"/>
  <c r="W26"/>
  <c r="AB26" s="1"/>
  <c r="BZ26" i="2"/>
  <c r="CA26" s="1"/>
  <c r="BD27"/>
  <c r="BE27" s="1"/>
  <c r="AD27" i="4"/>
  <c r="W27"/>
  <c r="AB27" s="1"/>
  <c r="X27"/>
  <c r="BC27" s="1"/>
  <c r="AE27"/>
  <c r="AF27" s="1"/>
  <c r="AG27" s="1"/>
  <c r="AH27" s="1"/>
  <c r="AI27" s="1"/>
  <c r="AJ27" s="1"/>
  <c r="AK27" s="1"/>
  <c r="AL27" s="1"/>
  <c r="AM27" s="1"/>
  <c r="AN27" s="1"/>
  <c r="AO27" s="1"/>
  <c r="AP27" s="1"/>
  <c r="AQ27" s="1"/>
  <c r="AR27" s="1"/>
  <c r="AS27" s="1"/>
  <c r="AT27" s="1"/>
  <c r="AU27" s="1"/>
  <c r="AV27" s="1"/>
  <c r="AW27" s="1"/>
  <c r="AX27" s="1"/>
  <c r="BD31" i="2"/>
  <c r="BE31" s="1"/>
  <c r="BZ33"/>
  <c r="CA33" s="1"/>
  <c r="X33" i="4"/>
  <c r="BC33" s="1"/>
  <c r="AD33"/>
  <c r="AE33"/>
  <c r="AF33" s="1"/>
  <c r="AG33" s="1"/>
  <c r="AH33" s="1"/>
  <c r="AI33" s="1"/>
  <c r="AJ33" s="1"/>
  <c r="AK33" s="1"/>
  <c r="AL33" s="1"/>
  <c r="AM33" s="1"/>
  <c r="AN33" s="1"/>
  <c r="AO33" s="1"/>
  <c r="AP33" s="1"/>
  <c r="AQ33" s="1"/>
  <c r="AR33" s="1"/>
  <c r="AS33" s="1"/>
  <c r="AT33" s="1"/>
  <c r="AU33" s="1"/>
  <c r="AV33" s="1"/>
  <c r="AW33" s="1"/>
  <c r="AX33" s="1"/>
  <c r="W33"/>
  <c r="AB33" s="1"/>
  <c r="BZ35" i="2"/>
  <c r="CA35" s="1"/>
  <c r="BO35"/>
  <c r="BP35" s="1"/>
  <c r="BD36"/>
  <c r="BE36" s="1"/>
  <c r="AE36" i="4"/>
  <c r="AF36" s="1"/>
  <c r="AG36" s="1"/>
  <c r="AH36" s="1"/>
  <c r="AI36" s="1"/>
  <c r="AJ36" s="1"/>
  <c r="AK36" s="1"/>
  <c r="AL36" s="1"/>
  <c r="AM36" s="1"/>
  <c r="AN36" s="1"/>
  <c r="AO36" s="1"/>
  <c r="AP36" s="1"/>
  <c r="AQ36" s="1"/>
  <c r="AR36" s="1"/>
  <c r="AS36" s="1"/>
  <c r="AT36" s="1"/>
  <c r="AU36" s="1"/>
  <c r="AV36" s="1"/>
  <c r="AW36" s="1"/>
  <c r="AX36" s="1"/>
  <c r="W36"/>
  <c r="AB36" s="1"/>
  <c r="X36"/>
  <c r="BC36" s="1"/>
  <c r="BO47" i="2"/>
  <c r="BP47" s="1"/>
  <c r="BZ47"/>
  <c r="CA47" s="1"/>
  <c r="BO48"/>
  <c r="BP48" s="1"/>
  <c r="AD48" i="4"/>
  <c r="AE48"/>
  <c r="AF48" s="1"/>
  <c r="AG48" s="1"/>
  <c r="AH48" s="1"/>
  <c r="AI48" s="1"/>
  <c r="AJ48" s="1"/>
  <c r="AK48" s="1"/>
  <c r="AL48" s="1"/>
  <c r="AM48" s="1"/>
  <c r="AN48" s="1"/>
  <c r="AO48" s="1"/>
  <c r="AP48" s="1"/>
  <c r="AQ48" s="1"/>
  <c r="AR48" s="1"/>
  <c r="AS48" s="1"/>
  <c r="AT48" s="1"/>
  <c r="AU48" s="1"/>
  <c r="AV48" s="1"/>
  <c r="AW48" s="1"/>
  <c r="AX48" s="1"/>
  <c r="W48"/>
  <c r="AB48" s="1"/>
  <c r="X48"/>
  <c r="BC48" s="1"/>
  <c r="AE49"/>
  <c r="AF49" s="1"/>
  <c r="AG49" s="1"/>
  <c r="AH49" s="1"/>
  <c r="AI49" s="1"/>
  <c r="AJ49" s="1"/>
  <c r="AK49" s="1"/>
  <c r="AL49" s="1"/>
  <c r="AM49" s="1"/>
  <c r="AN49" s="1"/>
  <c r="AO49" s="1"/>
  <c r="AP49" s="1"/>
  <c r="AQ49" s="1"/>
  <c r="AR49" s="1"/>
  <c r="AS49" s="1"/>
  <c r="AT49" s="1"/>
  <c r="AU49" s="1"/>
  <c r="AV49" s="1"/>
  <c r="AW49" s="1"/>
  <c r="AX49" s="1"/>
  <c r="W49"/>
  <c r="AB49" s="1"/>
  <c r="X49"/>
  <c r="BC49" s="1"/>
  <c r="AD49"/>
  <c r="BO50" i="2"/>
  <c r="BP50" s="1"/>
  <c r="BD52"/>
  <c r="BE52" s="1"/>
  <c r="BD53"/>
  <c r="BE53" s="1"/>
  <c r="AE8" i="4"/>
  <c r="AF8" s="1"/>
  <c r="AG8" s="1"/>
  <c r="AH8" s="1"/>
  <c r="AI8" s="1"/>
  <c r="AJ8" s="1"/>
  <c r="AK8" s="1"/>
  <c r="AL8" s="1"/>
  <c r="AM8" s="1"/>
  <c r="AN8" s="1"/>
  <c r="AO8" s="1"/>
  <c r="AP8" s="1"/>
  <c r="AQ8" s="1"/>
  <c r="AR8" s="1"/>
  <c r="AS8" s="1"/>
  <c r="AT8" s="1"/>
  <c r="AU8" s="1"/>
  <c r="AV8" s="1"/>
  <c r="AW8" s="1"/>
  <c r="AX8" s="1"/>
  <c r="X41"/>
  <c r="BC41" s="1"/>
  <c r="BD4" i="2"/>
  <c r="X53" i="4"/>
  <c r="BC53" s="1"/>
  <c r="X25"/>
  <c r="BC25" s="1"/>
  <c r="AD12"/>
  <c r="AE12"/>
  <c r="AF12" s="1"/>
  <c r="AG12" s="1"/>
  <c r="AH12" s="1"/>
  <c r="AI12" s="1"/>
  <c r="AJ12" s="1"/>
  <c r="AK12" s="1"/>
  <c r="AL12" s="1"/>
  <c r="AM12" s="1"/>
  <c r="AN12" s="1"/>
  <c r="AO12" s="1"/>
  <c r="AP12" s="1"/>
  <c r="AQ12" s="1"/>
  <c r="AR12" s="1"/>
  <c r="AS12" s="1"/>
  <c r="AT12" s="1"/>
  <c r="AU12" s="1"/>
  <c r="AV12" s="1"/>
  <c r="AW12" s="1"/>
  <c r="AX12" s="1"/>
  <c r="X13"/>
  <c r="BZ21" i="2"/>
  <c r="BD25"/>
  <c r="BE25" s="1"/>
  <c r="AE28" i="4"/>
  <c r="AF28" s="1"/>
  <c r="AG28" s="1"/>
  <c r="AH28" s="1"/>
  <c r="AI28" s="1"/>
  <c r="AJ28" s="1"/>
  <c r="AK28" s="1"/>
  <c r="AL28" s="1"/>
  <c r="AM28" s="1"/>
  <c r="AN28" s="1"/>
  <c r="AO28" s="1"/>
  <c r="AP28" s="1"/>
  <c r="AQ28" s="1"/>
  <c r="AR28" s="1"/>
  <c r="AS28" s="1"/>
  <c r="AT28" s="1"/>
  <c r="AU28" s="1"/>
  <c r="AV28" s="1"/>
  <c r="AW28" s="1"/>
  <c r="AX28" s="1"/>
  <c r="X28"/>
  <c r="BC28" s="1"/>
  <c r="W28"/>
  <c r="AB28" s="1"/>
  <c r="AD28"/>
  <c r="BO37" i="2"/>
  <c r="BP37" s="1"/>
  <c r="BO41"/>
  <c r="BP41" s="1"/>
  <c r="BD41"/>
  <c r="BE41" s="1"/>
  <c r="X42" i="4"/>
  <c r="BC42" s="1"/>
  <c r="BO44" i="2"/>
  <c r="BP44" s="1"/>
  <c r="W44" i="4"/>
  <c r="AB44" s="1"/>
  <c r="AD44"/>
  <c r="X44"/>
  <c r="BC44" s="1"/>
  <c r="AE44"/>
  <c r="AF44" s="1"/>
  <c r="AG44" s="1"/>
  <c r="AH44" s="1"/>
  <c r="AI44" s="1"/>
  <c r="AJ44" s="1"/>
  <c r="AK44" s="1"/>
  <c r="AL44" s="1"/>
  <c r="AM44" s="1"/>
  <c r="AN44" s="1"/>
  <c r="AO44" s="1"/>
  <c r="AP44" s="1"/>
  <c r="AQ44" s="1"/>
  <c r="AR44" s="1"/>
  <c r="AS44" s="1"/>
  <c r="AT44" s="1"/>
  <c r="AU44" s="1"/>
  <c r="AV44" s="1"/>
  <c r="AW44" s="1"/>
  <c r="AX44" s="1"/>
  <c r="W45"/>
  <c r="AB45" s="1"/>
  <c r="X45"/>
  <c r="BC45" s="1"/>
  <c r="AD45"/>
  <c r="AE45"/>
  <c r="AF45" s="1"/>
  <c r="AG45" s="1"/>
  <c r="AH45" s="1"/>
  <c r="AI45" s="1"/>
  <c r="AJ45" s="1"/>
  <c r="AK45" s="1"/>
  <c r="AL45" s="1"/>
  <c r="AM45" s="1"/>
  <c r="AN45" s="1"/>
  <c r="AO45" s="1"/>
  <c r="AP45" s="1"/>
  <c r="AQ45" s="1"/>
  <c r="AR45" s="1"/>
  <c r="AS45" s="1"/>
  <c r="AT45" s="1"/>
  <c r="AU45" s="1"/>
  <c r="AV45" s="1"/>
  <c r="AW45" s="1"/>
  <c r="AX45" s="1"/>
  <c r="BZ46" i="2"/>
  <c r="CA46" s="1"/>
  <c r="AE46" i="4"/>
  <c r="AF46" s="1"/>
  <c r="AG46" s="1"/>
  <c r="AH46" s="1"/>
  <c r="AI46" s="1"/>
  <c r="AJ46" s="1"/>
  <c r="AK46" s="1"/>
  <c r="AL46" s="1"/>
  <c r="AM46" s="1"/>
  <c r="AN46" s="1"/>
  <c r="AO46" s="1"/>
  <c r="AP46" s="1"/>
  <c r="AQ46" s="1"/>
  <c r="AR46" s="1"/>
  <c r="AS46" s="1"/>
  <c r="AT46" s="1"/>
  <c r="AU46" s="1"/>
  <c r="AV46" s="1"/>
  <c r="AW46" s="1"/>
  <c r="AX46" s="1"/>
  <c r="W46"/>
  <c r="AB46" s="1"/>
  <c r="AD46"/>
  <c r="X46"/>
  <c r="BC46" s="1"/>
  <c r="AD11"/>
  <c r="AE11"/>
  <c r="AF11" s="1"/>
  <c r="AG11" s="1"/>
  <c r="AH11" s="1"/>
  <c r="AI11" s="1"/>
  <c r="AJ11" s="1"/>
  <c r="AK11" s="1"/>
  <c r="AL11" s="1"/>
  <c r="AM11" s="1"/>
  <c r="AN11" s="1"/>
  <c r="AO11" s="1"/>
  <c r="AP11" s="1"/>
  <c r="AQ11" s="1"/>
  <c r="AR11" s="1"/>
  <c r="AS11" s="1"/>
  <c r="AT11" s="1"/>
  <c r="AU11" s="1"/>
  <c r="AV11" s="1"/>
  <c r="AW11" s="1"/>
  <c r="AX11" s="1"/>
  <c r="X11"/>
  <c r="BO8" i="2"/>
  <c r="BO19"/>
  <c r="BZ50"/>
  <c r="CA50" s="1"/>
  <c r="BD21"/>
  <c r="BD30"/>
  <c r="BE30" s="1"/>
  <c r="BZ37"/>
  <c r="CA37" s="1"/>
  <c r="BO45"/>
  <c r="BP45" s="1"/>
  <c r="BD46"/>
  <c r="BE46" s="1"/>
  <c r="X17" i="4"/>
  <c r="AE18"/>
  <c r="AF18" s="1"/>
  <c r="AG18" s="1"/>
  <c r="AH18" s="1"/>
  <c r="AI18" s="1"/>
  <c r="AJ18" s="1"/>
  <c r="AK18" s="1"/>
  <c r="AL18" s="1"/>
  <c r="AM18" s="1"/>
  <c r="AN18" s="1"/>
  <c r="AO18" s="1"/>
  <c r="AP18" s="1"/>
  <c r="AQ18" s="1"/>
  <c r="AR18" s="1"/>
  <c r="AS18" s="1"/>
  <c r="AT18" s="1"/>
  <c r="AU18" s="1"/>
  <c r="AV18" s="1"/>
  <c r="AW18" s="1"/>
  <c r="AX18" s="1"/>
  <c r="BO6" i="2"/>
  <c r="BD8"/>
  <c r="BZ8"/>
  <c r="CA8" s="1"/>
  <c r="BD9"/>
  <c r="AE9" i="4"/>
  <c r="AF9" s="1"/>
  <c r="AG9" s="1"/>
  <c r="AH9" s="1"/>
  <c r="AI9" s="1"/>
  <c r="AJ9" s="1"/>
  <c r="AK9" s="1"/>
  <c r="AL9" s="1"/>
  <c r="AM9" s="1"/>
  <c r="AN9" s="1"/>
  <c r="AO9" s="1"/>
  <c r="AP9" s="1"/>
  <c r="AQ9" s="1"/>
  <c r="AR9" s="1"/>
  <c r="AS9" s="1"/>
  <c r="AT9" s="1"/>
  <c r="AU9" s="1"/>
  <c r="AV9" s="1"/>
  <c r="AW9" s="1"/>
  <c r="AX9" s="1"/>
  <c r="AD15"/>
  <c r="AE15"/>
  <c r="AF15" s="1"/>
  <c r="AG15" s="1"/>
  <c r="AH15" s="1"/>
  <c r="AI15" s="1"/>
  <c r="AJ15" s="1"/>
  <c r="AK15" s="1"/>
  <c r="AL15" s="1"/>
  <c r="AM15" s="1"/>
  <c r="AN15" s="1"/>
  <c r="AO15" s="1"/>
  <c r="AP15" s="1"/>
  <c r="AQ15" s="1"/>
  <c r="AR15" s="1"/>
  <c r="AS15" s="1"/>
  <c r="AT15" s="1"/>
  <c r="AU15" s="1"/>
  <c r="AV15" s="1"/>
  <c r="AW15" s="1"/>
  <c r="AX15" s="1"/>
  <c r="X15"/>
  <c r="BZ15" i="2"/>
  <c r="CA15" s="1"/>
  <c r="X19" i="4"/>
  <c r="AE16"/>
  <c r="AF16" s="1"/>
  <c r="AG16" s="1"/>
  <c r="AH16" s="1"/>
  <c r="AI16" s="1"/>
  <c r="AJ16" s="1"/>
  <c r="AK16" s="1"/>
  <c r="AL16" s="1"/>
  <c r="AM16" s="1"/>
  <c r="AN16" s="1"/>
  <c r="AO16" s="1"/>
  <c r="AP16" s="1"/>
  <c r="AQ16" s="1"/>
  <c r="AR16" s="1"/>
  <c r="AS16" s="1"/>
  <c r="AT16" s="1"/>
  <c r="AU16" s="1"/>
  <c r="AV16" s="1"/>
  <c r="AW16" s="1"/>
  <c r="AX16" s="1"/>
  <c r="AD16"/>
  <c r="BZ20" i="2"/>
  <c r="BD22"/>
  <c r="BZ23"/>
  <c r="CA23" s="1"/>
  <c r="BO26"/>
  <c r="BP26" s="1"/>
  <c r="BZ27"/>
  <c r="CA27" s="1"/>
  <c r="W29" i="4"/>
  <c r="AB29" s="1"/>
  <c r="X29"/>
  <c r="BC29" s="1"/>
  <c r="AD29"/>
  <c r="AE31"/>
  <c r="AF31" s="1"/>
  <c r="AG31" s="1"/>
  <c r="AH31" s="1"/>
  <c r="AI31" s="1"/>
  <c r="AJ31" s="1"/>
  <c r="AK31" s="1"/>
  <c r="AL31" s="1"/>
  <c r="AM31" s="1"/>
  <c r="AN31" s="1"/>
  <c r="AO31" s="1"/>
  <c r="AP31" s="1"/>
  <c r="AQ31" s="1"/>
  <c r="AR31" s="1"/>
  <c r="AS31" s="1"/>
  <c r="AT31" s="1"/>
  <c r="AU31" s="1"/>
  <c r="AV31" s="1"/>
  <c r="AW31" s="1"/>
  <c r="AX31" s="1"/>
  <c r="AD31"/>
  <c r="W31"/>
  <c r="AB31" s="1"/>
  <c r="X31"/>
  <c r="BC31" s="1"/>
  <c r="BD35" i="2"/>
  <c r="BE35" s="1"/>
  <c r="BZ36"/>
  <c r="CA36" s="1"/>
  <c r="BO39"/>
  <c r="BP39" s="1"/>
  <c r="W39" i="4"/>
  <c r="AB39" s="1"/>
  <c r="AE39"/>
  <c r="AF39" s="1"/>
  <c r="AG39" s="1"/>
  <c r="AH39" s="1"/>
  <c r="AI39" s="1"/>
  <c r="AJ39" s="1"/>
  <c r="AK39" s="1"/>
  <c r="AL39" s="1"/>
  <c r="AM39" s="1"/>
  <c r="AN39" s="1"/>
  <c r="AO39" s="1"/>
  <c r="AP39" s="1"/>
  <c r="AQ39" s="1"/>
  <c r="AR39" s="1"/>
  <c r="AS39" s="1"/>
  <c r="AT39" s="1"/>
  <c r="AU39" s="1"/>
  <c r="AV39" s="1"/>
  <c r="AW39" s="1"/>
  <c r="AX39" s="1"/>
  <c r="X39"/>
  <c r="BC39" s="1"/>
  <c r="BD43" i="2"/>
  <c r="BE43" s="1"/>
  <c r="BZ48"/>
  <c r="CA48" s="1"/>
  <c r="BZ49"/>
  <c r="CA49" s="1"/>
  <c r="BD51"/>
  <c r="BE51" s="1"/>
  <c r="BZ51"/>
  <c r="CA51" s="1"/>
  <c r="BO4"/>
  <c r="AD6" i="4"/>
  <c r="Y6" s="1"/>
  <c r="G6" i="6" s="1"/>
  <c r="X50" i="4"/>
  <c r="BC50" s="1"/>
  <c r="AE42"/>
  <c r="AF42" s="1"/>
  <c r="AG42" s="1"/>
  <c r="AH42" s="1"/>
  <c r="AI42" s="1"/>
  <c r="AJ42" s="1"/>
  <c r="AK42" s="1"/>
  <c r="AL42" s="1"/>
  <c r="AM42" s="1"/>
  <c r="AN42" s="1"/>
  <c r="AO42" s="1"/>
  <c r="AP42" s="1"/>
  <c r="AQ42" s="1"/>
  <c r="AR42" s="1"/>
  <c r="AS42" s="1"/>
  <c r="AT42" s="1"/>
  <c r="AU42" s="1"/>
  <c r="AV42" s="1"/>
  <c r="AW42" s="1"/>
  <c r="AX42" s="1"/>
  <c r="BZ12" i="2"/>
  <c r="CA12" s="1"/>
  <c r="BO14"/>
  <c r="AD14" i="4"/>
  <c r="Y14" s="1"/>
  <c r="G14" i="6" s="1"/>
  <c r="AE14" i="4"/>
  <c r="AF14" s="1"/>
  <c r="AG14" s="1"/>
  <c r="AH14" s="1"/>
  <c r="AI14" s="1"/>
  <c r="AJ14" s="1"/>
  <c r="AK14" s="1"/>
  <c r="AL14" s="1"/>
  <c r="AM14" s="1"/>
  <c r="AN14" s="1"/>
  <c r="AO14" s="1"/>
  <c r="AP14" s="1"/>
  <c r="AQ14" s="1"/>
  <c r="AR14" s="1"/>
  <c r="AS14" s="1"/>
  <c r="AT14" s="1"/>
  <c r="AU14" s="1"/>
  <c r="AV14" s="1"/>
  <c r="AW14" s="1"/>
  <c r="AX14" s="1"/>
  <c r="X14"/>
  <c r="BO21" i="2"/>
  <c r="BP21" s="1"/>
  <c r="AE21" i="4"/>
  <c r="AF21" s="1"/>
  <c r="AG21" s="1"/>
  <c r="AH21" s="1"/>
  <c r="AI21" s="1"/>
  <c r="AJ21" s="1"/>
  <c r="AK21" s="1"/>
  <c r="AL21" s="1"/>
  <c r="AM21" s="1"/>
  <c r="AN21" s="1"/>
  <c r="AO21" s="1"/>
  <c r="AP21" s="1"/>
  <c r="AQ21" s="1"/>
  <c r="AR21" s="1"/>
  <c r="AS21" s="1"/>
  <c r="AT21" s="1"/>
  <c r="AU21" s="1"/>
  <c r="AV21" s="1"/>
  <c r="AW21" s="1"/>
  <c r="AX21" s="1"/>
  <c r="X21"/>
  <c r="AD21"/>
  <c r="BO25" i="2"/>
  <c r="BP25" s="1"/>
  <c r="BO27"/>
  <c r="BP27" s="1"/>
  <c r="BZ28"/>
  <c r="CA28" s="1"/>
  <c r="BO29"/>
  <c r="BP29" s="1"/>
  <c r="BD32"/>
  <c r="BE32" s="1"/>
  <c r="BO38"/>
  <c r="BP38" s="1"/>
  <c r="BO40"/>
  <c r="BP40" s="1"/>
  <c r="BD42"/>
  <c r="BE42" s="1"/>
  <c r="BD45"/>
  <c r="BE45" s="1"/>
  <c r="BD49"/>
  <c r="BE49" s="1"/>
  <c r="AE25" i="4"/>
  <c r="AF25" s="1"/>
  <c r="AG25" s="1"/>
  <c r="AH25" s="1"/>
  <c r="AI25" s="1"/>
  <c r="AJ25" s="1"/>
  <c r="AK25" s="1"/>
  <c r="AL25" s="1"/>
  <c r="AM25" s="1"/>
  <c r="AN25" s="1"/>
  <c r="AO25" s="1"/>
  <c r="AP25" s="1"/>
  <c r="AQ25" s="1"/>
  <c r="AR25" s="1"/>
  <c r="AS25" s="1"/>
  <c r="AT25" s="1"/>
  <c r="AU25" s="1"/>
  <c r="AV25" s="1"/>
  <c r="AW25" s="1"/>
  <c r="AX25" s="1"/>
  <c r="BE22" i="2" l="1"/>
  <c r="J22" i="6"/>
  <c r="BP8" i="2"/>
  <c r="BE21"/>
  <c r="Y13" i="4"/>
  <c r="G12" i="6" s="1"/>
  <c r="BP11" i="2"/>
  <c r="BQ11" s="1"/>
  <c r="BE18"/>
  <c r="BF18" s="1"/>
  <c r="BE17"/>
  <c r="BF17" s="1"/>
  <c r="Y11" i="4"/>
  <c r="G11" i="6" s="1"/>
  <c r="Y7" i="4"/>
  <c r="G7" i="6" s="1"/>
  <c r="Y8" i="4"/>
  <c r="G10" i="6" s="1"/>
  <c r="Y15" i="4"/>
  <c r="G15" i="6" s="1"/>
  <c r="Y9" i="4"/>
  <c r="G9" i="6" s="1"/>
  <c r="Y5" i="4"/>
  <c r="G5" i="6" s="1"/>
  <c r="Y4" i="4"/>
  <c r="G4" i="6" s="1"/>
  <c r="Y12" i="4"/>
  <c r="G13" i="6" s="1"/>
  <c r="BE16" i="2"/>
  <c r="BF16" s="1"/>
  <c r="H13" i="6"/>
  <c r="H22"/>
  <c r="W16" i="4"/>
  <c r="AB16" s="1"/>
  <c r="W21"/>
  <c r="AB21" s="1"/>
  <c r="W20"/>
  <c r="I20" i="6" s="1"/>
  <c r="K20" s="1"/>
  <c r="W19" i="4"/>
  <c r="AB19" s="1"/>
  <c r="W17"/>
  <c r="AB17" s="1"/>
  <c r="CA21" i="2"/>
  <c r="CB21" s="1"/>
  <c r="CA20"/>
  <c r="CB20" s="1"/>
  <c r="BP19"/>
  <c r="BQ19" s="1"/>
  <c r="BP18"/>
  <c r="BQ18" s="1"/>
  <c r="BP17"/>
  <c r="BQ17" s="1"/>
  <c r="BP16"/>
  <c r="BQ16" s="1"/>
  <c r="BP15"/>
  <c r="BQ15" s="1"/>
  <c r="BP14"/>
  <c r="BQ14" s="1"/>
  <c r="BP13"/>
  <c r="BQ13" s="1"/>
  <c r="BP12"/>
  <c r="BQ12" s="1"/>
  <c r="J21" i="6"/>
  <c r="J20"/>
  <c r="J19"/>
  <c r="J18"/>
  <c r="J17"/>
  <c r="J16"/>
  <c r="BE20" i="2"/>
  <c r="BF20" s="1"/>
  <c r="W18" i="4"/>
  <c r="BE19" i="2"/>
  <c r="BF19" s="1"/>
  <c r="H6" i="6"/>
  <c r="H16"/>
  <c r="Z49" i="4"/>
  <c r="AA49" s="1"/>
  <c r="AC49" s="1"/>
  <c r="Y49"/>
  <c r="Z18"/>
  <c r="Y18"/>
  <c r="G19" i="6" s="1"/>
  <c r="Z40" i="4"/>
  <c r="AA40" s="1"/>
  <c r="AC40" s="1"/>
  <c r="Y40"/>
  <c r="Z16"/>
  <c r="AA16" s="1"/>
  <c r="AC16" s="1"/>
  <c r="Y16"/>
  <c r="G17" i="6" s="1"/>
  <c r="Z22" i="4"/>
  <c r="AA22" s="1"/>
  <c r="AC22" s="1"/>
  <c r="Y22"/>
  <c r="G22" i="6" s="1"/>
  <c r="Z34" i="4"/>
  <c r="AA34" s="1"/>
  <c r="AC34" s="1"/>
  <c r="Y34"/>
  <c r="Z51"/>
  <c r="AA51" s="1"/>
  <c r="AC51" s="1"/>
  <c r="Y51"/>
  <c r="Z23"/>
  <c r="AA23" s="1"/>
  <c r="AC23" s="1"/>
  <c r="Y23"/>
  <c r="Z52"/>
  <c r="AA52" s="1"/>
  <c r="AC52" s="1"/>
  <c r="Y52"/>
  <c r="Z21"/>
  <c r="AA21" s="1"/>
  <c r="AC21" s="1"/>
  <c r="Y21"/>
  <c r="G21" i="6" s="1"/>
  <c r="Z29" i="4"/>
  <c r="AA29" s="1"/>
  <c r="AC29" s="1"/>
  <c r="Y29"/>
  <c r="Z43"/>
  <c r="AA43" s="1"/>
  <c r="AC43" s="1"/>
  <c r="Y43"/>
  <c r="Z37"/>
  <c r="AA37" s="1"/>
  <c r="AC37" s="1"/>
  <c r="Y37"/>
  <c r="Z35"/>
  <c r="AA35" s="1"/>
  <c r="AC35" s="1"/>
  <c r="Y35"/>
  <c r="Z19"/>
  <c r="AA19" s="1"/>
  <c r="AC19" s="1"/>
  <c r="Y19"/>
  <c r="G16" i="6" s="1"/>
  <c r="Z45" i="4"/>
  <c r="AA45" s="1"/>
  <c r="AC45" s="1"/>
  <c r="Y45"/>
  <c r="Z28"/>
  <c r="AA28" s="1"/>
  <c r="AC28" s="1"/>
  <c r="Y28"/>
  <c r="Z27"/>
  <c r="AA27" s="1"/>
  <c r="AC27" s="1"/>
  <c r="Y27"/>
  <c r="Z24"/>
  <c r="AA24" s="1"/>
  <c r="AC24" s="1"/>
  <c r="Y24"/>
  <c r="Z17"/>
  <c r="AA17" s="1"/>
  <c r="AC17" s="1"/>
  <c r="Y17"/>
  <c r="G18" i="6" s="1"/>
  <c r="Z20" i="4"/>
  <c r="Y20"/>
  <c r="G20" i="6" s="1"/>
  <c r="Z30" i="4"/>
  <c r="AA30" s="1"/>
  <c r="AC30" s="1"/>
  <c r="Y30"/>
  <c r="Z36"/>
  <c r="AA36" s="1"/>
  <c r="AC36" s="1"/>
  <c r="Y36"/>
  <c r="Z50"/>
  <c r="AA50" s="1"/>
  <c r="AC50" s="1"/>
  <c r="Y50"/>
  <c r="Z41"/>
  <c r="AA41" s="1"/>
  <c r="AC41" s="1"/>
  <c r="Y41"/>
  <c r="Z26"/>
  <c r="AA26" s="1"/>
  <c r="AC26" s="1"/>
  <c r="Y26"/>
  <c r="Z53"/>
  <c r="AA53" s="1"/>
  <c r="AC53" s="1"/>
  <c r="Y53"/>
  <c r="Z39"/>
  <c r="AA39" s="1"/>
  <c r="AC39" s="1"/>
  <c r="Y39"/>
  <c r="Z47"/>
  <c r="AA47" s="1"/>
  <c r="AC47" s="1"/>
  <c r="Y47"/>
  <c r="Z46"/>
  <c r="AA46" s="1"/>
  <c r="AC46" s="1"/>
  <c r="Y46"/>
  <c r="Z31"/>
  <c r="AA31" s="1"/>
  <c r="AC31" s="1"/>
  <c r="Y31"/>
  <c r="Z44"/>
  <c r="AA44" s="1"/>
  <c r="AC44" s="1"/>
  <c r="Y44"/>
  <c r="Z48"/>
  <c r="AA48" s="1"/>
  <c r="AC48" s="1"/>
  <c r="Y48"/>
  <c r="Z33"/>
  <c r="AA33" s="1"/>
  <c r="AC33" s="1"/>
  <c r="Y33"/>
  <c r="Z32"/>
  <c r="AA32" s="1"/>
  <c r="AC32" s="1"/>
  <c r="Y32"/>
  <c r="Z38"/>
  <c r="AA38" s="1"/>
  <c r="AC38" s="1"/>
  <c r="Y38"/>
  <c r="J15" i="6"/>
  <c r="J14"/>
  <c r="J13"/>
  <c r="J12"/>
  <c r="J11"/>
  <c r="J10"/>
  <c r="Z8" i="4"/>
  <c r="H7" i="6"/>
  <c r="J7"/>
  <c r="J9"/>
  <c r="J6"/>
  <c r="J5"/>
  <c r="AZ52" i="4"/>
  <c r="BA52" s="1"/>
  <c r="BB52" s="1"/>
  <c r="BC52"/>
  <c r="J4" i="6"/>
  <c r="AZ22" i="4"/>
  <c r="BA22" s="1"/>
  <c r="AZ51"/>
  <c r="BA51" s="1"/>
  <c r="BB51" s="1"/>
  <c r="BC51"/>
  <c r="Z4"/>
  <c r="B54" i="6"/>
  <c r="BP5" i="2"/>
  <c r="BQ5" s="1"/>
  <c r="BE4"/>
  <c r="BF4" s="1"/>
  <c r="W15" i="4"/>
  <c r="AB15" s="1"/>
  <c r="W14"/>
  <c r="Z15"/>
  <c r="BP7" i="2"/>
  <c r="BQ7" s="1"/>
  <c r="BE15"/>
  <c r="BF15" s="1"/>
  <c r="Z14" i="4"/>
  <c r="BE14" i="2"/>
  <c r="BF14" s="1"/>
  <c r="BP6"/>
  <c r="BQ6" s="1"/>
  <c r="W12" i="4"/>
  <c r="I22" i="6" s="1"/>
  <c r="K22" s="1"/>
  <c r="BE13" i="2"/>
  <c r="BF13" s="1"/>
  <c r="Z12" i="4"/>
  <c r="BE8" i="2"/>
  <c r="BF8" s="1"/>
  <c r="BE7"/>
  <c r="BF7" s="1"/>
  <c r="BP4"/>
  <c r="BQ4" s="1"/>
  <c r="BE9"/>
  <c r="BF9" s="1"/>
  <c r="BE5"/>
  <c r="BF5" s="1"/>
  <c r="BE12"/>
  <c r="BF12" s="1"/>
  <c r="BE6"/>
  <c r="BF6" s="1"/>
  <c r="BE11"/>
  <c r="BF11" s="1"/>
  <c r="BE10"/>
  <c r="BF10" s="1"/>
  <c r="AZ30" i="4"/>
  <c r="BA30" s="1"/>
  <c r="BB30" s="1"/>
  <c r="AZ38"/>
  <c r="BA38" s="1"/>
  <c r="BB38" s="1"/>
  <c r="Z6"/>
  <c r="AZ13"/>
  <c r="BA13" s="1"/>
  <c r="W13"/>
  <c r="Z13"/>
  <c r="Z11"/>
  <c r="W11"/>
  <c r="Z5"/>
  <c r="W8"/>
  <c r="AZ10"/>
  <c r="BA10" s="1"/>
  <c r="W9"/>
  <c r="Z9"/>
  <c r="AZ8"/>
  <c r="BA8" s="1"/>
  <c r="W10"/>
  <c r="AZ9"/>
  <c r="BA9" s="1"/>
  <c r="Z10"/>
  <c r="Z7"/>
  <c r="W7"/>
  <c r="AB7" s="1"/>
  <c r="AZ4"/>
  <c r="BA4" s="1"/>
  <c r="AZ6"/>
  <c r="BA6" s="1"/>
  <c r="W6"/>
  <c r="AZ5"/>
  <c r="BA5" s="1"/>
  <c r="AZ34"/>
  <c r="BA34" s="1"/>
  <c r="BB34" s="1"/>
  <c r="W4"/>
  <c r="W5"/>
  <c r="AB5" s="1"/>
  <c r="AZ17"/>
  <c r="BA17" s="1"/>
  <c r="CB10" i="2"/>
  <c r="BF42"/>
  <c r="BQ29"/>
  <c r="CB12"/>
  <c r="AZ7" i="4"/>
  <c r="BA7" s="1"/>
  <c r="AZ50"/>
  <c r="BA50" s="1"/>
  <c r="BB50" s="1"/>
  <c r="CB49" i="2"/>
  <c r="CB36"/>
  <c r="AZ29" i="4"/>
  <c r="BA29" s="1"/>
  <c r="BB29" s="1"/>
  <c r="BQ26" i="2"/>
  <c r="AZ16" i="4"/>
  <c r="BA16" s="1"/>
  <c r="BQ37" i="2"/>
  <c r="AZ25" i="4"/>
  <c r="BA25" s="1"/>
  <c r="BB25" s="1"/>
  <c r="BQ50" i="2"/>
  <c r="CB47"/>
  <c r="CB35"/>
  <c r="AZ23" i="4"/>
  <c r="BA23" s="1"/>
  <c r="BB23" s="1"/>
  <c r="BQ23" i="2"/>
  <c r="CB41"/>
  <c r="AZ37" i="4"/>
  <c r="BA37" s="1"/>
  <c r="BB37" s="1"/>
  <c r="BQ32" i="2"/>
  <c r="CB52"/>
  <c r="BF26"/>
  <c r="AZ20" i="4"/>
  <c r="BA20" s="1"/>
  <c r="AZ19"/>
  <c r="BA19" s="1"/>
  <c r="BQ42" i="2"/>
  <c r="BF37"/>
  <c r="AZ32" i="4"/>
  <c r="BA32" s="1"/>
  <c r="BB32" s="1"/>
  <c r="BF47" i="2"/>
  <c r="BF34"/>
  <c r="BF33"/>
  <c r="BQ40"/>
  <c r="CB28"/>
  <c r="BQ21"/>
  <c r="CB48"/>
  <c r="BF35"/>
  <c r="CB23"/>
  <c r="CB15"/>
  <c r="AZ18" i="4"/>
  <c r="BA18" s="1"/>
  <c r="BQ46" i="2"/>
  <c r="CB32"/>
  <c r="BQ51"/>
  <c r="CB31"/>
  <c r="CB22"/>
  <c r="CB9"/>
  <c r="AZ44" i="4"/>
  <c r="BA44" s="1"/>
  <c r="BB44" s="1"/>
  <c r="BF49" i="2"/>
  <c r="BQ38"/>
  <c r="BQ27"/>
  <c r="BQ10"/>
  <c r="CB51"/>
  <c r="BF43"/>
  <c r="AZ31" i="4"/>
  <c r="BA31" s="1"/>
  <c r="BB31" s="1"/>
  <c r="BF22" i="2"/>
  <c r="BQ45"/>
  <c r="BF30"/>
  <c r="CB50"/>
  <c r="BQ24"/>
  <c r="BQ22"/>
  <c r="BQ8"/>
  <c r="AZ46" i="4"/>
  <c r="BA46" s="1"/>
  <c r="BB46" s="1"/>
  <c r="CB46" i="2"/>
  <c r="AZ45" i="4"/>
  <c r="BA45" s="1"/>
  <c r="BB45" s="1"/>
  <c r="AZ42"/>
  <c r="BA42" s="1"/>
  <c r="BB42" s="1"/>
  <c r="BF25" i="2"/>
  <c r="AZ12" i="4"/>
  <c r="BA12" s="1"/>
  <c r="BF53" i="2"/>
  <c r="AZ49" i="4"/>
  <c r="BA49" s="1"/>
  <c r="BB49" s="1"/>
  <c r="AZ36"/>
  <c r="BA36" s="1"/>
  <c r="BB36" s="1"/>
  <c r="BF36" i="2"/>
  <c r="CB33"/>
  <c r="CB26"/>
  <c r="CB16"/>
  <c r="AZ43" i="4"/>
  <c r="BA43" s="1"/>
  <c r="BB43" s="1"/>
  <c r="CB38" i="2"/>
  <c r="BQ53"/>
  <c r="CB53"/>
  <c r="BF48"/>
  <c r="BQ31"/>
  <c r="BQ9"/>
  <c r="CB45"/>
  <c r="BF40"/>
  <c r="AZ40" i="4"/>
  <c r="BA40" s="1"/>
  <c r="BB40" s="1"/>
  <c r="CB30" i="2"/>
  <c r="CB14"/>
  <c r="BF39"/>
  <c r="CB11"/>
  <c r="BF38"/>
  <c r="BF45"/>
  <c r="BF32"/>
  <c r="BQ25"/>
  <c r="AZ21" i="4"/>
  <c r="BA21" s="1"/>
  <c r="AZ14"/>
  <c r="BA14" s="1"/>
  <c r="BF51" i="2"/>
  <c r="AZ39" i="4"/>
  <c r="BA39" s="1"/>
  <c r="BB39" s="1"/>
  <c r="BQ39" i="2"/>
  <c r="CB27"/>
  <c r="AZ15" i="4"/>
  <c r="BA15" s="1"/>
  <c r="CB8" i="2"/>
  <c r="BF44"/>
  <c r="BQ28"/>
  <c r="BQ34"/>
  <c r="BF24"/>
  <c r="BQ20"/>
  <c r="AZ11" i="4"/>
  <c r="BA11" s="1"/>
  <c r="BF41" i="2"/>
  <c r="AZ28" i="4"/>
  <c r="BA28" s="1"/>
  <c r="BB28" s="1"/>
  <c r="AZ41"/>
  <c r="BA41" s="1"/>
  <c r="BB41" s="1"/>
  <c r="BF52" i="2"/>
  <c r="AZ48" i="4"/>
  <c r="BA48" s="1"/>
  <c r="BB48" s="1"/>
  <c r="BQ48" i="2"/>
  <c r="BQ35"/>
  <c r="BF31"/>
  <c r="CB6"/>
  <c r="CB25"/>
  <c r="BQ52"/>
  <c r="AZ47" i="4"/>
  <c r="BA47" s="1"/>
  <c r="BB47" s="1"/>
  <c r="CB39" i="2"/>
  <c r="AZ35" i="4"/>
  <c r="BA35" s="1"/>
  <c r="BB35" s="1"/>
  <c r="CB29" i="2"/>
  <c r="CB44"/>
  <c r="BQ49"/>
  <c r="BQ36"/>
  <c r="BF46"/>
  <c r="CB37"/>
  <c r="BF21"/>
  <c r="BQ33"/>
  <c r="BF23"/>
  <c r="BQ41"/>
  <c r="BQ44"/>
  <c r="AZ53" i="4"/>
  <c r="BA53" s="1"/>
  <c r="BB53" s="1"/>
  <c r="BQ47" i="2"/>
  <c r="AZ33" i="4"/>
  <c r="BA33" s="1"/>
  <c r="BB33" s="1"/>
  <c r="AZ27"/>
  <c r="BA27" s="1"/>
  <c r="BB27" s="1"/>
  <c r="BF27" i="2"/>
  <c r="AZ26" i="4"/>
  <c r="BA26" s="1"/>
  <c r="BB26" s="1"/>
  <c r="CB19" i="2"/>
  <c r="CB43"/>
  <c r="CB40"/>
  <c r="BQ30"/>
  <c r="BF29"/>
  <c r="CB4"/>
  <c r="CB5"/>
  <c r="CB13"/>
  <c r="CB7"/>
  <c r="CB17"/>
  <c r="BF50"/>
  <c r="CB34"/>
  <c r="AZ24" i="4"/>
  <c r="BA24" s="1"/>
  <c r="BB24" s="1"/>
  <c r="CB24" i="2"/>
  <c r="CB42"/>
  <c r="BF28"/>
  <c r="BQ43"/>
  <c r="CB18"/>
  <c r="BB22" i="4" l="1"/>
  <c r="I17" i="6"/>
  <c r="K17" s="1"/>
  <c r="AB20" i="4"/>
  <c r="I18" i="6"/>
  <c r="K18" s="1"/>
  <c r="I21"/>
  <c r="K21" s="1"/>
  <c r="I16"/>
  <c r="K16" s="1"/>
  <c r="BB21" i="4"/>
  <c r="BB20"/>
  <c r="BB19"/>
  <c r="BB18"/>
  <c r="BB17"/>
  <c r="BB16"/>
  <c r="AB18"/>
  <c r="I19" i="6"/>
  <c r="K19" s="1"/>
  <c r="AA20" i="4"/>
  <c r="AC20" s="1"/>
  <c r="AA18"/>
  <c r="AC18" s="1"/>
  <c r="I15" i="6"/>
  <c r="K15" s="1"/>
  <c r="AB14" i="4"/>
  <c r="I14" i="6"/>
  <c r="K14" s="1"/>
  <c r="AB12" i="4"/>
  <c r="I13" i="6"/>
  <c r="K13" s="1"/>
  <c r="AB13" i="4"/>
  <c r="I12" i="6"/>
  <c r="K12" s="1"/>
  <c r="AB11" i="4"/>
  <c r="I11" i="6"/>
  <c r="K11" s="1"/>
  <c r="AB8" i="4"/>
  <c r="I10" i="6"/>
  <c r="K10" s="1"/>
  <c r="I7"/>
  <c r="K7" s="1"/>
  <c r="AB9" i="4"/>
  <c r="I9" i="6"/>
  <c r="K9" s="1"/>
  <c r="AB10" i="4"/>
  <c r="I8" i="6"/>
  <c r="K8" s="1"/>
  <c r="AB6" i="4"/>
  <c r="I6" i="6"/>
  <c r="K6" s="1"/>
  <c r="I5"/>
  <c r="K5" s="1"/>
  <c r="H54"/>
  <c r="AB4" i="4"/>
  <c r="I4" i="6"/>
  <c r="K4" s="1"/>
  <c r="AA15" i="4"/>
  <c r="AC15" s="1"/>
  <c r="BB15"/>
  <c r="AA14"/>
  <c r="AC14" s="1"/>
  <c r="BB14"/>
  <c r="BB13"/>
  <c r="AA12"/>
  <c r="AC12" s="1"/>
  <c r="BB12"/>
  <c r="AA13"/>
  <c r="AC13" s="1"/>
  <c r="AA11"/>
  <c r="AC11" s="1"/>
  <c r="CC28" i="2"/>
  <c r="AA9" i="4"/>
  <c r="AC9" s="1"/>
  <c r="BB10"/>
  <c r="BB11"/>
  <c r="AA8"/>
  <c r="AC8" s="1"/>
  <c r="BB9"/>
  <c r="AA4"/>
  <c r="AC4" s="1"/>
  <c r="CC21" i="2"/>
  <c r="CC22"/>
  <c r="CC49"/>
  <c r="BB8" i="4"/>
  <c r="AA10"/>
  <c r="AC10" s="1"/>
  <c r="BB7"/>
  <c r="AA7"/>
  <c r="AC7" s="1"/>
  <c r="CC19" i="2"/>
  <c r="AA6" i="4"/>
  <c r="AC6" s="1"/>
  <c r="BB5"/>
  <c r="BB6"/>
  <c r="CC45" i="2"/>
  <c r="AA5" i="4"/>
  <c r="AC5" s="1"/>
  <c r="CC44" i="2"/>
  <c r="CC38"/>
  <c r="CC13"/>
  <c r="CC42"/>
  <c r="CC5"/>
  <c r="CC50"/>
  <c r="CC18"/>
  <c r="CC6"/>
  <c r="CC52"/>
  <c r="CC10"/>
  <c r="CC48"/>
  <c r="CC9"/>
  <c r="CC12"/>
  <c r="CC37"/>
  <c r="CC26"/>
  <c r="CC15"/>
  <c r="CC29"/>
  <c r="BB4" i="4"/>
  <c r="CC23" i="2"/>
  <c r="CC46"/>
  <c r="CC31"/>
  <c r="CC20"/>
  <c r="CC24"/>
  <c r="CC4"/>
  <c r="CC30"/>
  <c r="CC16"/>
  <c r="CC11"/>
  <c r="CC27"/>
  <c r="CC39"/>
  <c r="CC35"/>
  <c r="CC33"/>
  <c r="CC7"/>
  <c r="CC36"/>
  <c r="CC34"/>
  <c r="CC17"/>
  <c r="CC8"/>
  <c r="CC41"/>
  <c r="CC51"/>
  <c r="CC32"/>
  <c r="CC40"/>
  <c r="CC53"/>
  <c r="CC25"/>
  <c r="CC43"/>
  <c r="CC47"/>
  <c r="CC14"/>
  <c r="E4" i="6" l="1"/>
  <c r="E9"/>
  <c r="E8"/>
  <c r="E6"/>
  <c r="E5"/>
  <c r="E40"/>
  <c r="E16"/>
  <c r="E17"/>
  <c r="E49"/>
  <c r="E43"/>
  <c r="E50"/>
  <c r="E48"/>
  <c r="E13"/>
  <c r="E23"/>
  <c r="E7"/>
  <c r="E28"/>
  <c r="E18"/>
  <c r="E12"/>
  <c r="E45"/>
  <c r="E53"/>
  <c r="E47"/>
  <c r="E39"/>
  <c r="E37"/>
  <c r="E15"/>
  <c r="E14"/>
  <c r="E19"/>
  <c r="E52"/>
  <c r="E25"/>
  <c r="E38"/>
  <c r="E27"/>
  <c r="E10"/>
  <c r="E31"/>
  <c r="E36"/>
  <c r="E30"/>
  <c r="E26"/>
  <c r="E21"/>
  <c r="E24"/>
  <c r="E33"/>
  <c r="E42"/>
  <c r="E20"/>
  <c r="E29"/>
  <c r="E35"/>
  <c r="E34"/>
  <c r="E46"/>
  <c r="E44"/>
  <c r="E51"/>
  <c r="E22"/>
  <c r="E11"/>
  <c r="E32"/>
  <c r="E41"/>
  <c r="CD43" i="2"/>
  <c r="AU43" s="1"/>
  <c r="CD32"/>
  <c r="AU32" s="1"/>
  <c r="CD33"/>
  <c r="AU33" s="1"/>
  <c r="CD24"/>
  <c r="AU24" s="1"/>
  <c r="CD26"/>
  <c r="AU26" s="1"/>
  <c r="CD48"/>
  <c r="AU48" s="1"/>
  <c r="CD13"/>
  <c r="AU13" s="1"/>
  <c r="CD45"/>
  <c r="AU45" s="1"/>
  <c r="CD19"/>
  <c r="AU19" s="1"/>
  <c r="CD25"/>
  <c r="AU25" s="1"/>
  <c r="CD34"/>
  <c r="AU34" s="1"/>
  <c r="CD10"/>
  <c r="AU10" s="1"/>
  <c r="CD50"/>
  <c r="AU50" s="1"/>
  <c r="CD49"/>
  <c r="AU49" s="1"/>
  <c r="CD14"/>
  <c r="AU14" s="1"/>
  <c r="CD53"/>
  <c r="AU53" s="1"/>
  <c r="CD41"/>
  <c r="AU41" s="1"/>
  <c r="CD36"/>
  <c r="AU36" s="1"/>
  <c r="CD39"/>
  <c r="AU39" s="1"/>
  <c r="CD30"/>
  <c r="AU30" s="1"/>
  <c r="CD31"/>
  <c r="AU31" s="1"/>
  <c r="CD29"/>
  <c r="AU29" s="1"/>
  <c r="CD12"/>
  <c r="AU12" s="1"/>
  <c r="CD52"/>
  <c r="AU52" s="1"/>
  <c r="CD5"/>
  <c r="AU5" s="1"/>
  <c r="CD44"/>
  <c r="AU44" s="1"/>
  <c r="CD22"/>
  <c r="AU22" s="1"/>
  <c r="BC22" i="4" s="1"/>
  <c r="CD28" i="2"/>
  <c r="AU28" s="1"/>
  <c r="CD17"/>
  <c r="AU17" s="1"/>
  <c r="CD11"/>
  <c r="AU11" s="1"/>
  <c r="CD23"/>
  <c r="AU23" s="1"/>
  <c r="CD18"/>
  <c r="AU18" s="1"/>
  <c r="BC18" i="4" s="1"/>
  <c r="CD51" i="2"/>
  <c r="AU51" s="1"/>
  <c r="CD35"/>
  <c r="AU35" s="1"/>
  <c r="CD16"/>
  <c r="AU16" s="1"/>
  <c r="CD20"/>
  <c r="AU20" s="1"/>
  <c r="BC20" i="4" s="1"/>
  <c r="CD37" i="2"/>
  <c r="AU37" s="1"/>
  <c r="CD38"/>
  <c r="AU38" s="1"/>
  <c r="CD47"/>
  <c r="AU47" s="1"/>
  <c r="CD40"/>
  <c r="AU40" s="1"/>
  <c r="CD8"/>
  <c r="AU8" s="1"/>
  <c r="CD7"/>
  <c r="AU7" s="1"/>
  <c r="CD27"/>
  <c r="AU27" s="1"/>
  <c r="CD4"/>
  <c r="AU4" s="1"/>
  <c r="CD46"/>
  <c r="AU46" s="1"/>
  <c r="CD15"/>
  <c r="AU15" s="1"/>
  <c r="CD9"/>
  <c r="AU9" s="1"/>
  <c r="CD6"/>
  <c r="AU6" s="1"/>
  <c r="CD42"/>
  <c r="AU42" s="1"/>
  <c r="CD21"/>
  <c r="AU21" s="1"/>
  <c r="BC21" i="4" s="1"/>
  <c r="BC19" l="1"/>
  <c r="BC9"/>
  <c r="BC15"/>
  <c r="BC16"/>
  <c r="BC12"/>
  <c r="BC10"/>
  <c r="BC8"/>
  <c r="BC5"/>
  <c r="BC14"/>
  <c r="BC13"/>
  <c r="BC11"/>
  <c r="BC4"/>
  <c r="BC17"/>
  <c r="BC6"/>
  <c r="BC7"/>
</calcChain>
</file>

<file path=xl/comments1.xml><?xml version="1.0" encoding="utf-8"?>
<comments xmlns="http://schemas.openxmlformats.org/spreadsheetml/2006/main">
  <authors>
    <author>U</author>
    <author>FWH</author>
  </authors>
  <commentList>
    <comment ref="E3" authorId="0">
      <text>
        <r>
          <rPr>
            <b/>
            <sz val="8"/>
            <color indexed="81"/>
            <rFont val="Tahoma"/>
            <family val="2"/>
          </rPr>
          <t>Bitte die Anzahl der Läufe eingeben. 
Anzahl zwischen 1 und 20.</t>
        </r>
      </text>
    </comment>
    <comment ref="E4" authorId="0">
      <text>
        <r>
          <rPr>
            <b/>
            <sz val="8"/>
            <color indexed="81"/>
            <rFont val="Tahoma"/>
            <family val="2"/>
          </rPr>
          <t>In der Gesamtwertung werden Fahrer nur berücksichtigt, wenn sie mindestens an der hier vorgegebenen Anzahl von  Läufen teilgenommen haben. 
Zulässig sind Zahlen zwischen 1 und der Anzahl der Läufe insgesamt.</t>
        </r>
      </text>
    </comment>
    <comment ref="E5" authorId="0">
      <text>
        <r>
          <rPr>
            <b/>
            <sz val="8"/>
            <color indexed="81"/>
            <rFont val="Tahoma"/>
            <family val="2"/>
          </rPr>
          <t>Die Berechnung des Endstandes er-folgt unter Berücksichtigung der hier eingegebenen Anzahl von Streicher-gebnissen. 
Zulässig sind Zahlen zwischen 0 und der Hälfte der Läufe insgesamt.</t>
        </r>
      </text>
    </comment>
    <comment ref="E11" authorId="1">
      <text>
        <r>
          <rPr>
            <sz val="9"/>
            <color indexed="81"/>
            <rFont val="Tahoma"/>
            <family val="2"/>
          </rPr>
          <t>Datum wird in die Tabelle Runden zum 1. Lauf übernommen. 
Das Datum der weiteren Läufe ergibt sich aus dem Wieder-holungsrhythmus.</t>
        </r>
      </text>
    </comment>
    <comment ref="E12" authorId="1">
      <text>
        <r>
          <rPr>
            <sz val="9"/>
            <color indexed="81"/>
            <rFont val="Tahoma"/>
            <family val="2"/>
          </rPr>
          <t>Wiederholungsrhythmus:
Geben Sie ein 
  0 = mehrere Läufe am gleichen Tag
  1 = Läufe an aufeinanderfolgenden Tagen
  7 = Läufe wöchentlich am gleichen Wochentag
14 = Läufe alle 2 Wochen am gleichen Wochentag
21 = Läufe alle 3 Wochen am gleichen Wochentag
28 = Läufe alle 4 Wochen am gleichen Wochentag
35 = Läufe alle 5 Wochen am gleichen Wochentag
Fällt ein Rennen aus, können Sie das Datum in der Tabelle "Runden" überschreiben. Dies löscht aber auch die Formel für die automatische Berechnung des Datums.
Benutzerdefinierte Datumsangaben können unmittelbar in die Tabelle "Runden" eingegeben werden.</t>
        </r>
      </text>
    </comment>
  </commentList>
</comments>
</file>

<file path=xl/sharedStrings.xml><?xml version="1.0" encoding="utf-8"?>
<sst xmlns="http://schemas.openxmlformats.org/spreadsheetml/2006/main" count="235" uniqueCount="163">
  <si>
    <t>1. Lauf</t>
  </si>
  <si>
    <t>2. Lauf</t>
  </si>
  <si>
    <t>3. Lauf</t>
  </si>
  <si>
    <t>4. Lauf</t>
  </si>
  <si>
    <t>5. Lauf</t>
  </si>
  <si>
    <t>6. Lauf</t>
  </si>
  <si>
    <t>7. Lauf</t>
  </si>
  <si>
    <t>8. Lauf</t>
  </si>
  <si>
    <t>9. Lauf</t>
  </si>
  <si>
    <t>10. Lauf</t>
  </si>
  <si>
    <t>Punkte</t>
  </si>
  <si>
    <t>Rang</t>
  </si>
  <si>
    <t>Namen</t>
  </si>
  <si>
    <t>Punktevergabe</t>
  </si>
  <si>
    <t>Steichergebnisse:</t>
  </si>
  <si>
    <t>Anzahl</t>
  </si>
  <si>
    <t>Anzahl der</t>
  </si>
  <si>
    <t>20. Lauf</t>
  </si>
  <si>
    <t>11. Lauf</t>
  </si>
  <si>
    <t>12. Lauf</t>
  </si>
  <si>
    <t>13. Lauf</t>
  </si>
  <si>
    <t>14. Lauf</t>
  </si>
  <si>
    <t>15. Lauf</t>
  </si>
  <si>
    <t>16. Lauf</t>
  </si>
  <si>
    <t>17. Lauf</t>
  </si>
  <si>
    <t>18. Lauf</t>
  </si>
  <si>
    <t>19. Lauf</t>
  </si>
  <si>
    <t>Anzahl Teilnehmer:</t>
  </si>
  <si>
    <t>erforderliche Wertungsläufe:</t>
  </si>
  <si>
    <t>max. Anzahl der Wertungsläufe:</t>
  </si>
  <si>
    <t>Bezeichnung der Rennserie:</t>
  </si>
  <si>
    <t>Läufe insgesamt:</t>
  </si>
  <si>
    <t>Punktevergabe:</t>
  </si>
  <si>
    <t>Teilnehmer</t>
  </si>
  <si>
    <t>Runden</t>
  </si>
  <si>
    <t xml:space="preserve">Die vorgegebenen Punkte können geändert werden. </t>
  </si>
  <si>
    <t>Jede Änderung während einer Rennserie bewirkt eine Neuberechnung der gesamten Punktetabelle.</t>
  </si>
  <si>
    <t>Entsprechend der eingebenen Anzahl werden in den Tabellen "Runden" und "Punkte" die erforderlichen</t>
  </si>
  <si>
    <t>Spalten eingerichtet. Eine nachträgliche Reduzierung der Anzahl der Läufe wirkt sich nur auf die Läufe aus,</t>
  </si>
  <si>
    <t>Fahrer, die an mindestens einem Lauf teilgenommen haben, können nicht gelöscht werden, da sich sonst die</t>
  </si>
  <si>
    <t>Punkte aller Teilnehmer ändern würden. Fahrer mit Ergebnissen werden daher nicht endgültig gelöscht, son-</t>
  </si>
  <si>
    <t>Schaltfläche "gelöscht" in der Rundentabelle:</t>
  </si>
  <si>
    <t>dern in den Tabellen ausgeblendet.</t>
  </si>
  <si>
    <t>Wollen Sie einen ausgeblendeten Fahrer wieder in den Tabellen anzeigen, gehen sie wie folgt vor:</t>
  </si>
  <si>
    <t>1. Schaltfläche "gelöscht" anklicken (es werden alle Teilnehmer angezeigt, die ausgeblendet waren)</t>
  </si>
  <si>
    <t>2. Klicken Sie doppelt auf den Fahrer, der in den Tabellen wieder eingeblendet werden soll</t>
  </si>
  <si>
    <t>3. Löschen Sie den Zusatz " (gelöscht)"</t>
  </si>
  <si>
    <t>4. Klicken Sie auf die Schaltfläche "gelöscht" (Danach wird wieder die vollständige Eingabetabelle angezeigt)</t>
  </si>
  <si>
    <t>Tabelle "Punkte":</t>
  </si>
  <si>
    <t>Leere Zeilen und "gelöschte Teilnehmer" werden nicht angezeigt.</t>
  </si>
  <si>
    <t xml:space="preserve">     </t>
  </si>
  <si>
    <t xml:space="preserve">     Die Vorlage kann verwendet werden für:</t>
  </si>
  <si>
    <t xml:space="preserve">     - max. 50 Teilnehmer</t>
  </si>
  <si>
    <t xml:space="preserve">     - max. 20 Läufe</t>
  </si>
  <si>
    <t>Wertungen</t>
  </si>
  <si>
    <t xml:space="preserve">In der Punktetabelle wird neben der Summe der Punkte aller Läufe (Ergebnis aus allen Läufen) auch der </t>
  </si>
  <si>
    <t xml:space="preserve">Endstand berechnet. Fahrer, die nicht mindestens an der vorgegebenen Anzahl von Läufen teilgenommen </t>
  </si>
  <si>
    <t>haben, werden im "Endstand" nicht berücksichtigt.</t>
  </si>
  <si>
    <t>Die hier eingegebene Bezeichnung wird in die Tabellen "Runden" und "Punkte" übernommen.</t>
  </si>
  <si>
    <t>Allgemeines:</t>
  </si>
  <si>
    <t>Ein in der Tabelle "Runden" eingegebenes Datum des Laufes wird in die Tabelle "Punkte" übernommen.</t>
  </si>
  <si>
    <t>Die Ergebnisse werden ausschließlich auf der Grundlage der Eingaben in der Tabelle "Runden" berechnet.</t>
  </si>
  <si>
    <r>
      <t xml:space="preserve">Bei </t>
    </r>
    <r>
      <rPr>
        <b/>
        <sz val="10"/>
        <rFont val="Arial"/>
        <family val="2"/>
      </rPr>
      <t>Fehlanzeigen</t>
    </r>
    <r>
      <rPr>
        <sz val="10"/>
        <rFont val="Arial"/>
        <family val="2"/>
      </rPr>
      <t xml:space="preserve"> überprüfen Sie, ob die Eingaben in den Tabellen "Einstellungen" und "Runden" korrekt sind. </t>
    </r>
  </si>
  <si>
    <t>Platz</t>
  </si>
  <si>
    <t>Teilnehmer  /   Datum</t>
  </si>
  <si>
    <t>Ergebnis</t>
  </si>
  <si>
    <t>(aus allen Läufen)</t>
  </si>
  <si>
    <t>Rang bei Punktegleichstand:</t>
  </si>
  <si>
    <t>unverändert</t>
  </si>
  <si>
    <t>Rang aus</t>
  </si>
  <si>
    <t>G-Runden</t>
  </si>
  <si>
    <t>Wert aus</t>
  </si>
  <si>
    <t>Punkte+</t>
  </si>
  <si>
    <t>Punkten+</t>
  </si>
  <si>
    <t>1/1000sel aus</t>
  </si>
  <si>
    <t>Anzahl Platzierung</t>
  </si>
  <si>
    <t>Summe</t>
  </si>
  <si>
    <t>Wert der ersten 8 Platzierungen</t>
  </si>
  <si>
    <t>Wert der Platzierungen 9-16</t>
  </si>
  <si>
    <t>Wert der Platzierungen 17-24</t>
  </si>
  <si>
    <t>Platzierungs-</t>
  </si>
  <si>
    <t>wert aus den</t>
  </si>
  <si>
    <t>Plätzen 1-24</t>
  </si>
  <si>
    <t>aufsteigender</t>
  </si>
  <si>
    <t>werten</t>
  </si>
  <si>
    <t>"bester Platz"</t>
  </si>
  <si>
    <t>Bei gleichem Punktestand entscheidet über die bessere Platzierung bei Einstellung</t>
  </si>
  <si>
    <t>- Gesamtrunden:  die größere Anzahl der Gesamtrunden</t>
  </si>
  <si>
    <t>- bester Platz:      die Anzahl der besseren Platzierungen (bis einschl. Platz 24)</t>
  </si>
  <si>
    <t>- unverändert:      bei gleichem Punktestand wird auch die gleiche Platzierung vergeben</t>
  </si>
  <si>
    <t>Name</t>
  </si>
  <si>
    <t>Ergebnis Lauf:</t>
  </si>
  <si>
    <t>Stand</t>
  </si>
  <si>
    <t>Teilnehmer insgesamt:</t>
  </si>
  <si>
    <t xml:space="preserve">     Die Vergabe von Zusatzpunkten ist nicht möglich.</t>
  </si>
  <si>
    <t>am</t>
  </si>
  <si>
    <t>Teilnehmer:</t>
  </si>
  <si>
    <t>Anzahl der durchgeführten Läufe:</t>
  </si>
  <si>
    <t xml:space="preserve">In der Tabelle "Runden" können nur die Spalten "Name" und "Ges-Runden" sortiert werden. </t>
  </si>
  <si>
    <r>
      <t xml:space="preserve">Die Tabelle "Ergenis Lauf" kann </t>
    </r>
    <r>
      <rPr>
        <u/>
        <sz val="10"/>
        <rFont val="Arial"/>
        <family val="2"/>
      </rPr>
      <t>nicht</t>
    </r>
    <r>
      <rPr>
        <sz val="10"/>
        <rFont val="Arial"/>
        <family val="2"/>
      </rPr>
      <t xml:space="preserve"> sortiert werden.</t>
    </r>
  </si>
  <si>
    <t>Gesamt-</t>
  </si>
  <si>
    <t>Platz aus</t>
  </si>
  <si>
    <t>Wiederholung: Rang</t>
  </si>
  <si>
    <t>aus Platzierungswerten</t>
  </si>
  <si>
    <t>(aus Spalte "CD")</t>
  </si>
  <si>
    <t>absteigendem
Rang aus</t>
  </si>
  <si>
    <t>1/1000stel aus</t>
  </si>
  <si>
    <t>absteigender Rang</t>
  </si>
  <si>
    <t>aus Platzierungs-</t>
  </si>
  <si>
    <t>Außer zu "Bezeichnung der Rennserie", "Teilnehmer" und "Datum" sind nur numerische Daten zulässig!</t>
  </si>
  <si>
    <t>Tabelle "Ergebnis Lauf"</t>
  </si>
  <si>
    <t>Eingaben sind nicht möglich. Es werden lediglich Daten aus den übrigen Tabellenblättern zusammengefasst.</t>
  </si>
  <si>
    <t>haben, sind in der Reihenfolge ihrer Platzierung angefügt. Dadurch ergibt sich die Startaufstellung für den</t>
  </si>
  <si>
    <t>nächsten Lauf.</t>
  </si>
  <si>
    <r>
      <t xml:space="preserve">Außerhalb der Eingabefelder dürfen in </t>
    </r>
    <r>
      <rPr>
        <b/>
        <u/>
        <sz val="10"/>
        <rFont val="Arial"/>
        <family val="2"/>
      </rPr>
      <t>keiner</t>
    </r>
    <r>
      <rPr>
        <sz val="10"/>
        <rFont val="Arial"/>
        <family val="2"/>
      </rPr>
      <t xml:space="preserve"> Tabelle Änderungen vorgenommen werden.</t>
    </r>
  </si>
  <si>
    <t>zu denen noch keine Ergebnisse erfasst sind.</t>
  </si>
  <si>
    <t xml:space="preserve">     Funktionsumfang:</t>
  </si>
  <si>
    <t xml:space="preserve">      Bezeichnung: Rennserienvorlage 50TNx20L-EL      Stand: 01.12.2015</t>
  </si>
  <si>
    <t>Läufe</t>
  </si>
  <si>
    <t>Gewertete</t>
  </si>
  <si>
    <t xml:space="preserve">Läufe
</t>
  </si>
  <si>
    <t>"Gesamtrunden" und "bester Platz" berücksichtigen unabhängig von der Anzahl der Streicher die Ergebnisse</t>
  </si>
  <si>
    <t>aus allen Läufen.</t>
  </si>
  <si>
    <t>Hierbei werden weder "Streichergebnisse" noch die "Anzahl erforderlicher Wertungsläufe" berücksichtigt.</t>
  </si>
  <si>
    <t>erforderl. Wertungsläufe:</t>
  </si>
  <si>
    <r>
      <t xml:space="preserve">Aus dem </t>
    </r>
    <r>
      <rPr>
        <b/>
        <sz val="10"/>
        <rFont val="Arial"/>
        <family val="2"/>
      </rPr>
      <t>linken</t>
    </r>
    <r>
      <rPr>
        <sz val="10"/>
        <rFont val="Arial"/>
        <family val="2"/>
      </rPr>
      <t xml:space="preserve"> </t>
    </r>
    <r>
      <rPr>
        <b/>
        <sz val="10"/>
        <rFont val="Arial"/>
        <family val="2"/>
      </rPr>
      <t>Teil</t>
    </r>
    <r>
      <rPr>
        <sz val="10"/>
        <rFont val="Arial"/>
        <family val="2"/>
      </rPr>
      <t xml:space="preserve"> ergeben sich alle Daten des letzten Laufes. Fahrer, die am letzten Lauf nicht teilgenommen</t>
    </r>
  </si>
  <si>
    <r>
      <t xml:space="preserve">Aus dem </t>
    </r>
    <r>
      <rPr>
        <b/>
        <sz val="10"/>
        <rFont val="Arial"/>
        <family val="2"/>
      </rPr>
      <t>rechten</t>
    </r>
    <r>
      <rPr>
        <sz val="10"/>
        <rFont val="Arial"/>
        <family val="2"/>
      </rPr>
      <t xml:space="preserve"> </t>
    </r>
    <r>
      <rPr>
        <b/>
        <sz val="10"/>
        <rFont val="Arial"/>
        <family val="2"/>
      </rPr>
      <t>Teil</t>
    </r>
    <r>
      <rPr>
        <sz val="10"/>
        <rFont val="Arial"/>
        <family val="2"/>
      </rPr>
      <t xml:space="preserve"> ergibt sich die aktuelle Platzierung aller Teilnehmer.</t>
    </r>
  </si>
  <si>
    <t>Der "Endstand" unter Berücksichtigung dieser Faktoren ergibt sich ausschließlich aus der Tabelle "Punkte".</t>
  </si>
  <si>
    <t>Die Tabellen "Punkte" und "Ergebnis Lauf" werden automatisch nach dem aktuellen Stand sortiert.</t>
  </si>
  <si>
    <t>Manuelle Sortierung:</t>
  </si>
  <si>
    <t xml:space="preserve">In eine beliebige Zelle der Spalte, die sortiert werden soll, klicken und auf die Schaltfläche "Sortieren" klicken. </t>
  </si>
  <si>
    <t>Mit dem letzten Lauf wird die Tabelle "Punkte" nach dem Endstand sortiert.</t>
  </si>
  <si>
    <t>Die Berechnung des "Endstandes" erfolgt unter Berücksichtigung der vorgegebenen Anzahl der Steicher-</t>
  </si>
  <si>
    <t>gebnisse.</t>
  </si>
  <si>
    <t>Automatische Sortierung:</t>
  </si>
  <si>
    <t>"erforderliche Wertungen" und "Streichergebnisse":</t>
  </si>
  <si>
    <t>Datum des Laufes in den Tabellen "Runden" und "Punkte":</t>
  </si>
  <si>
    <t>Gelb hinterlegte Felder sind Eingabefelder. Bei Fehlern wechselt die Hintergrund- oder Schriftfarbe auf Rot.</t>
  </si>
  <si>
    <t>Nullwerte werden nicht angezeigt.</t>
  </si>
  <si>
    <t xml:space="preserve">     Wichtig:</t>
  </si>
  <si>
    <t xml:space="preserve">     Vorlage funktioniert nur, wenn Makros aktiviert sind!</t>
  </si>
  <si>
    <t>Start der Rennserie (Datum):</t>
  </si>
  <si>
    <t>Wiederholung in Tagen:</t>
  </si>
  <si>
    <t>Günter</t>
  </si>
  <si>
    <t>Marcus</t>
  </si>
  <si>
    <t>Oliver</t>
  </si>
  <si>
    <t>Frank</t>
  </si>
  <si>
    <t>Dirk</t>
  </si>
  <si>
    <t>GT Sprint 2018</t>
  </si>
  <si>
    <t>Peter</t>
  </si>
  <si>
    <t>Thomas R</t>
  </si>
  <si>
    <t>Hans</t>
  </si>
  <si>
    <t>Potti</t>
  </si>
  <si>
    <t>Ralf</t>
  </si>
  <si>
    <t>Jülle</t>
  </si>
  <si>
    <t>Horst</t>
  </si>
  <si>
    <t>Ronald</t>
  </si>
  <si>
    <t>Sven</t>
  </si>
  <si>
    <t>Christian</t>
  </si>
  <si>
    <t>Gene</t>
  </si>
  <si>
    <t>Martin</t>
  </si>
  <si>
    <t>Torben</t>
  </si>
  <si>
    <t>Ingo</t>
  </si>
</sst>
</file>

<file path=xl/styles.xml><?xml version="1.0" encoding="utf-8"?>
<styleSheet xmlns="http://schemas.openxmlformats.org/spreadsheetml/2006/main">
  <numFmts count="9">
    <numFmt numFmtId="164" formatCode="0.0\ &quot;Punkte&quot;"/>
    <numFmt numFmtId="165" formatCode=";;;"/>
    <numFmt numFmtId="166" formatCode="&quot;TN insg.: &quot;\ ##"/>
    <numFmt numFmtId="167" formatCode="0.000"/>
    <numFmt numFmtId="168" formatCode="0.000000000000000000000000000000"/>
    <numFmt numFmtId="169" formatCode="0.00000"/>
    <numFmt numFmtId="170" formatCode="0.0000000"/>
    <numFmt numFmtId="171" formatCode="dd/mm/yy;@"/>
    <numFmt numFmtId="172" formatCode="&quot;&quot;"/>
  </numFmts>
  <fonts count="19">
    <font>
      <sz val="10"/>
      <name val="Arial"/>
    </font>
    <font>
      <b/>
      <sz val="10"/>
      <color indexed="12"/>
      <name val="Arial"/>
      <family val="2"/>
    </font>
    <font>
      <sz val="10"/>
      <color indexed="10"/>
      <name val="Arial"/>
      <family val="2"/>
    </font>
    <font>
      <b/>
      <i/>
      <sz val="12"/>
      <name val="Arial"/>
      <family val="2"/>
    </font>
    <font>
      <sz val="12"/>
      <name val="Arial"/>
      <family val="2"/>
    </font>
    <font>
      <b/>
      <sz val="10"/>
      <name val="Arial"/>
      <family val="2"/>
    </font>
    <font>
      <b/>
      <sz val="12"/>
      <name val="Arial"/>
      <family val="2"/>
    </font>
    <font>
      <b/>
      <sz val="10"/>
      <color indexed="19"/>
      <name val="Arial"/>
      <family val="2"/>
    </font>
    <font>
      <sz val="10"/>
      <color indexed="12"/>
      <name val="Arial"/>
      <family val="2"/>
    </font>
    <font>
      <b/>
      <sz val="8"/>
      <color indexed="81"/>
      <name val="Tahoma"/>
      <family val="2"/>
    </font>
    <font>
      <sz val="10"/>
      <name val="Arial"/>
      <family val="2"/>
    </font>
    <font>
      <sz val="9"/>
      <name val="Arial"/>
      <family val="2"/>
    </font>
    <font>
      <sz val="8"/>
      <name val="Arial"/>
      <family val="2"/>
    </font>
    <font>
      <u/>
      <sz val="10"/>
      <name val="Arial"/>
      <family val="2"/>
    </font>
    <font>
      <b/>
      <u/>
      <sz val="10"/>
      <name val="Arial"/>
      <family val="2"/>
    </font>
    <font>
      <sz val="10"/>
      <color rgb="FF000000"/>
      <name val="Arial"/>
      <family val="2"/>
    </font>
    <font>
      <b/>
      <sz val="8"/>
      <name val="Arial"/>
      <family val="2"/>
    </font>
    <font>
      <b/>
      <sz val="10"/>
      <color rgb="FFFF0000"/>
      <name val="Arial"/>
      <family val="2"/>
    </font>
    <font>
      <sz val="9"/>
      <color indexed="81"/>
      <name val="Tahoma"/>
      <family val="2"/>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s>
  <borders count="59">
    <border>
      <left/>
      <right/>
      <top/>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s>
  <cellStyleXfs count="4">
    <xf numFmtId="0" fontId="0" fillId="0" borderId="0"/>
    <xf numFmtId="164" fontId="1" fillId="0" borderId="1">
      <protection locked="0"/>
    </xf>
    <xf numFmtId="0" fontId="10" fillId="0" borderId="0"/>
    <xf numFmtId="0" fontId="10" fillId="0" borderId="0"/>
  </cellStyleXfs>
  <cellXfs count="221">
    <xf numFmtId="0" fontId="0" fillId="0" borderId="0" xfId="0"/>
    <xf numFmtId="0" fontId="3" fillId="0" borderId="0" xfId="0" applyFont="1"/>
    <xf numFmtId="0" fontId="4" fillId="0" borderId="0" xfId="0" applyFont="1"/>
    <xf numFmtId="0" fontId="0" fillId="0" borderId="0" xfId="0" applyAlignment="1">
      <alignment horizontal="center"/>
    </xf>
    <xf numFmtId="0" fontId="2" fillId="0" borderId="0" xfId="0" applyFont="1"/>
    <xf numFmtId="0" fontId="0" fillId="2" borderId="2" xfId="0" applyFill="1" applyBorder="1" applyAlignment="1">
      <alignment horizontal="center"/>
    </xf>
    <xf numFmtId="0" fontId="5" fillId="2" borderId="2" xfId="0" applyFont="1" applyFill="1" applyBorder="1" applyAlignment="1">
      <alignment horizontal="center"/>
    </xf>
    <xf numFmtId="0" fontId="5" fillId="0" borderId="0" xfId="0" applyFont="1"/>
    <xf numFmtId="0" fontId="5" fillId="0" borderId="0" xfId="0" applyFont="1" applyAlignment="1">
      <alignment horizontal="center"/>
    </xf>
    <xf numFmtId="0" fontId="5" fillId="2" borderId="3" xfId="0" applyFont="1" applyFill="1" applyBorder="1" applyAlignment="1">
      <alignment horizontal="right"/>
    </xf>
    <xf numFmtId="0" fontId="0" fillId="3" borderId="2" xfId="0" applyFill="1" applyBorder="1" applyAlignment="1" applyProtection="1">
      <alignment horizontal="center"/>
      <protection locked="0"/>
    </xf>
    <xf numFmtId="0" fontId="0" fillId="0" borderId="0" xfId="0" applyAlignment="1">
      <alignment horizontal="left"/>
    </xf>
    <xf numFmtId="0" fontId="0" fillId="0" borderId="0" xfId="0" applyFill="1" applyAlignment="1">
      <alignment horizontal="left"/>
    </xf>
    <xf numFmtId="0" fontId="0" fillId="0" borderId="0" xfId="0" applyFill="1"/>
    <xf numFmtId="0" fontId="5" fillId="0" borderId="3" xfId="0" applyFont="1" applyFill="1" applyBorder="1" applyAlignment="1">
      <alignment horizontal="left"/>
    </xf>
    <xf numFmtId="0" fontId="5" fillId="0" borderId="2" xfId="0" applyFont="1" applyFill="1" applyBorder="1" applyAlignment="1">
      <alignment horizontal="center"/>
    </xf>
    <xf numFmtId="0" fontId="5" fillId="0" borderId="4" xfId="0" applyFont="1" applyFill="1" applyBorder="1" applyAlignment="1">
      <alignment horizontal="left"/>
    </xf>
    <xf numFmtId="0" fontId="5" fillId="0" borderId="5" xfId="0" applyFont="1" applyFill="1" applyBorder="1" applyAlignment="1">
      <alignment horizontal="center"/>
    </xf>
    <xf numFmtId="0" fontId="7" fillId="0" borderId="6" xfId="0" applyFont="1" applyFill="1" applyBorder="1" applyAlignment="1">
      <alignment horizontal="left"/>
    </xf>
    <xf numFmtId="0" fontId="8" fillId="0" borderId="0" xfId="0" applyFont="1" applyFill="1" applyAlignment="1">
      <alignment horizontal="center"/>
    </xf>
    <xf numFmtId="0" fontId="0" fillId="2" borderId="0" xfId="0" applyFill="1" applyAlignment="1">
      <alignment horizontal="center"/>
    </xf>
    <xf numFmtId="0" fontId="5" fillId="4" borderId="0" xfId="0" applyFont="1" applyFill="1" applyAlignment="1">
      <alignment horizontal="center"/>
    </xf>
    <xf numFmtId="0" fontId="5" fillId="4" borderId="0" xfId="0" applyFont="1" applyFill="1" applyAlignment="1">
      <alignment horizontal="center" wrapText="1"/>
    </xf>
    <xf numFmtId="0" fontId="0" fillId="4" borderId="0" xfId="0" applyFill="1" applyAlignment="1">
      <alignment horizontal="center"/>
    </xf>
    <xf numFmtId="0" fontId="5" fillId="2" borderId="0" xfId="0" applyFont="1" applyFill="1" applyAlignment="1">
      <alignment horizontal="center"/>
    </xf>
    <xf numFmtId="0" fontId="5" fillId="0" borderId="0" xfId="0" applyFont="1" applyFill="1" applyBorder="1" applyAlignment="1">
      <alignment horizontal="center"/>
    </xf>
    <xf numFmtId="0" fontId="5" fillId="2" borderId="0" xfId="0" applyFont="1" applyFill="1" applyBorder="1" applyAlignment="1">
      <alignment horizontal="center"/>
    </xf>
    <xf numFmtId="0" fontId="5" fillId="0" borderId="0" xfId="0" applyFont="1" applyFill="1"/>
    <xf numFmtId="0" fontId="5" fillId="3" borderId="7" xfId="0" applyFont="1" applyFill="1" applyBorder="1" applyAlignment="1" applyProtection="1">
      <alignment horizontal="center"/>
      <protection locked="0"/>
    </xf>
    <xf numFmtId="0" fontId="0" fillId="0" borderId="0" xfId="0" applyProtection="1"/>
    <xf numFmtId="0" fontId="10" fillId="0" borderId="2" xfId="0" applyFont="1" applyBorder="1" applyAlignment="1">
      <alignment horizontal="center"/>
    </xf>
    <xf numFmtId="0" fontId="5" fillId="0" borderId="9" xfId="0" applyFont="1" applyFill="1" applyBorder="1" applyAlignment="1" applyProtection="1">
      <alignment horizontal="center"/>
    </xf>
    <xf numFmtId="0" fontId="5" fillId="0" borderId="2" xfId="0" applyFont="1" applyBorder="1" applyAlignment="1" applyProtection="1">
      <alignment horizontal="center"/>
    </xf>
    <xf numFmtId="0" fontId="5" fillId="0" borderId="5" xfId="0" applyFont="1" applyBorder="1" applyAlignment="1" applyProtection="1">
      <alignment horizontal="center"/>
    </xf>
    <xf numFmtId="2" fontId="11" fillId="3" borderId="2" xfId="0" applyNumberFormat="1" applyFont="1" applyFill="1" applyBorder="1" applyAlignment="1" applyProtection="1">
      <alignment horizontal="center" vertical="top" wrapText="1"/>
      <protection locked="0"/>
    </xf>
    <xf numFmtId="2" fontId="11" fillId="3" borderId="2" xfId="1" applyNumberFormat="1" applyFont="1" applyFill="1" applyBorder="1" applyAlignment="1" applyProtection="1">
      <alignment horizontal="center"/>
      <protection locked="0"/>
    </xf>
    <xf numFmtId="2" fontId="10" fillId="3" borderId="2" xfId="1" applyNumberFormat="1" applyFont="1" applyFill="1" applyBorder="1" applyAlignment="1" applyProtection="1">
      <alignment horizontal="center"/>
      <protection locked="0"/>
    </xf>
    <xf numFmtId="2" fontId="10" fillId="3" borderId="2" xfId="1" quotePrefix="1" applyNumberFormat="1" applyFont="1" applyFill="1" applyBorder="1" applyAlignment="1" applyProtection="1">
      <alignment horizontal="center"/>
      <protection locked="0"/>
    </xf>
    <xf numFmtId="0" fontId="11" fillId="3" borderId="2" xfId="0" applyFont="1" applyFill="1" applyBorder="1" applyProtection="1">
      <protection locked="0"/>
    </xf>
    <xf numFmtId="0" fontId="10" fillId="3" borderId="2" xfId="0" applyFont="1" applyFill="1" applyBorder="1" applyProtection="1">
      <protection locked="0"/>
    </xf>
    <xf numFmtId="0" fontId="11" fillId="3" borderId="9" xfId="0" applyFont="1" applyFill="1" applyBorder="1" applyProtection="1">
      <protection locked="0"/>
    </xf>
    <xf numFmtId="0" fontId="10" fillId="3" borderId="9" xfId="0" applyFont="1" applyFill="1" applyBorder="1" applyProtection="1">
      <protection locked="0"/>
    </xf>
    <xf numFmtId="2" fontId="5" fillId="0" borderId="2" xfId="1" applyNumberFormat="1" applyFont="1" applyFill="1" applyBorder="1" applyAlignment="1" applyProtection="1">
      <alignment horizontal="center"/>
    </xf>
    <xf numFmtId="0" fontId="5" fillId="0" borderId="0" xfId="0" applyFont="1" applyFill="1" applyAlignment="1">
      <alignment horizontal="left"/>
    </xf>
    <xf numFmtId="0" fontId="5" fillId="3" borderId="2"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protection locked="0"/>
    </xf>
    <xf numFmtId="0" fontId="5" fillId="3" borderId="9" xfId="0" applyFont="1" applyFill="1" applyBorder="1" applyAlignment="1" applyProtection="1">
      <alignment horizontal="left"/>
      <protection locked="0"/>
    </xf>
    <xf numFmtId="165" fontId="0" fillId="0" borderId="0" xfId="0" applyNumberFormat="1" applyAlignment="1">
      <alignment horizontal="left"/>
    </xf>
    <xf numFmtId="0" fontId="0" fillId="0" borderId="11" xfId="0" applyBorder="1" applyAlignment="1">
      <alignment horizontal="center" vertical="top" textRotation="90"/>
    </xf>
    <xf numFmtId="0" fontId="5" fillId="0" borderId="0" xfId="0" applyFont="1" applyAlignment="1">
      <alignment horizontal="left"/>
    </xf>
    <xf numFmtId="0" fontId="10" fillId="3" borderId="2" xfId="0" applyFont="1" applyFill="1" applyBorder="1" applyAlignment="1" applyProtection="1">
      <alignment horizontal="center"/>
      <protection locked="0"/>
    </xf>
    <xf numFmtId="0" fontId="3" fillId="0" borderId="0" xfId="0" applyFont="1" applyAlignment="1">
      <alignment horizontal="left" vertical="top"/>
    </xf>
    <xf numFmtId="0" fontId="5" fillId="0" borderId="9" xfId="0" applyFont="1" applyBorder="1" applyAlignment="1">
      <alignment horizontal="center"/>
    </xf>
    <xf numFmtId="0" fontId="10" fillId="0" borderId="13" xfId="0" applyFont="1" applyBorder="1" applyAlignment="1">
      <alignment horizontal="center"/>
    </xf>
    <xf numFmtId="0" fontId="5" fillId="0" borderId="5" xfId="0" applyFont="1" applyBorder="1" applyAlignment="1">
      <alignment horizontal="center"/>
    </xf>
    <xf numFmtId="0" fontId="10" fillId="0" borderId="0" xfId="0" applyFont="1"/>
    <xf numFmtId="0" fontId="5" fillId="0" borderId="16" xfId="0" applyFont="1" applyBorder="1" applyAlignment="1">
      <alignment horizontal="center"/>
    </xf>
    <xf numFmtId="0" fontId="5" fillId="0" borderId="14" xfId="0" applyFont="1" applyBorder="1" applyAlignment="1">
      <alignment horizontal="center"/>
    </xf>
    <xf numFmtId="0" fontId="0" fillId="0" borderId="16" xfId="0" applyBorder="1" applyAlignment="1">
      <alignment horizontal="center"/>
    </xf>
    <xf numFmtId="0" fontId="5" fillId="0" borderId="17" xfId="0" applyFont="1" applyBorder="1" applyAlignment="1">
      <alignment horizontal="center"/>
    </xf>
    <xf numFmtId="0" fontId="10" fillId="0" borderId="0" xfId="0" applyFont="1" applyAlignment="1">
      <alignment horizontal="center"/>
    </xf>
    <xf numFmtId="0" fontId="5" fillId="2" borderId="18" xfId="0" applyFont="1" applyFill="1" applyBorder="1" applyAlignment="1">
      <alignment horizontal="right"/>
    </xf>
    <xf numFmtId="0" fontId="5" fillId="2" borderId="19" xfId="0" applyFont="1" applyFill="1" applyBorder="1" applyAlignment="1">
      <alignment horizontal="right"/>
    </xf>
    <xf numFmtId="0" fontId="5" fillId="5" borderId="20" xfId="0" applyFont="1" applyFill="1" applyBorder="1" applyAlignment="1" applyProtection="1">
      <alignment horizontal="center"/>
      <protection locked="0"/>
    </xf>
    <xf numFmtId="2" fontId="0" fillId="0" borderId="0" xfId="0" applyNumberFormat="1" applyAlignment="1">
      <alignment horizontal="center"/>
    </xf>
    <xf numFmtId="0" fontId="10" fillId="0" borderId="9" xfId="0" applyFont="1" applyBorder="1" applyAlignment="1">
      <alignment horizontal="center"/>
    </xf>
    <xf numFmtId="0" fontId="10" fillId="0" borderId="21" xfId="0" applyFont="1" applyBorder="1" applyAlignment="1">
      <alignment horizontal="center"/>
    </xf>
    <xf numFmtId="0" fontId="10" fillId="0" borderId="13" xfId="0" applyFont="1" applyBorder="1" applyAlignment="1">
      <alignment horizontal="center" wrapText="1"/>
    </xf>
    <xf numFmtId="167" fontId="0" fillId="0" borderId="0" xfId="0" applyNumberFormat="1" applyAlignment="1">
      <alignment horizontal="center"/>
    </xf>
    <xf numFmtId="0" fontId="7" fillId="0" borderId="22" xfId="0" applyFont="1" applyFill="1" applyBorder="1" applyAlignment="1">
      <alignment horizontal="left"/>
    </xf>
    <xf numFmtId="0" fontId="7" fillId="0" borderId="23" xfId="0" applyFont="1" applyFill="1" applyBorder="1" applyAlignment="1">
      <alignment horizontal="left"/>
    </xf>
    <xf numFmtId="168" fontId="0" fillId="0" borderId="0" xfId="0" applyNumberFormat="1"/>
    <xf numFmtId="1" fontId="0" fillId="0" borderId="0" xfId="0" applyNumberFormat="1"/>
    <xf numFmtId="0" fontId="0" fillId="0" borderId="0" xfId="0" applyBorder="1"/>
    <xf numFmtId="0" fontId="0" fillId="6" borderId="0" xfId="0" applyFill="1"/>
    <xf numFmtId="0" fontId="0" fillId="6" borderId="0" xfId="0" applyFill="1" applyAlignment="1"/>
    <xf numFmtId="167" fontId="0" fillId="6" borderId="0" xfId="0" applyNumberFormat="1" applyFill="1" applyAlignment="1"/>
    <xf numFmtId="169" fontId="0" fillId="6" borderId="0" xfId="0" applyNumberFormat="1" applyFill="1"/>
    <xf numFmtId="170" fontId="0" fillId="6" borderId="0" xfId="0" applyNumberFormat="1" applyFill="1"/>
    <xf numFmtId="170" fontId="0" fillId="0" borderId="0" xfId="0" applyNumberFormat="1"/>
    <xf numFmtId="0" fontId="10" fillId="0" borderId="0" xfId="0" applyFont="1" applyFill="1" applyBorder="1" applyAlignment="1">
      <alignment horizontal="center"/>
    </xf>
    <xf numFmtId="0" fontId="0" fillId="0" borderId="17" xfId="0" applyBorder="1" applyAlignment="1">
      <alignment horizontal="center"/>
    </xf>
    <xf numFmtId="0" fontId="0" fillId="5" borderId="10" xfId="0" applyFill="1" applyBorder="1" applyAlignment="1" applyProtection="1">
      <alignment horizontal="center"/>
      <protection locked="0"/>
    </xf>
    <xf numFmtId="0" fontId="5" fillId="3" borderId="13" xfId="0" applyFont="1" applyFill="1" applyBorder="1" applyAlignment="1" applyProtection="1">
      <alignment horizontal="left" vertical="top" wrapText="1"/>
      <protection locked="0"/>
    </xf>
    <xf numFmtId="2" fontId="11" fillId="3" borderId="13" xfId="0" applyNumberFormat="1" applyFont="1" applyFill="1" applyBorder="1" applyAlignment="1" applyProtection="1">
      <alignment horizontal="center" vertical="top" wrapText="1"/>
      <protection locked="0"/>
    </xf>
    <xf numFmtId="2" fontId="11" fillId="3" borderId="13" xfId="1" applyNumberFormat="1" applyFont="1" applyFill="1" applyBorder="1" applyAlignment="1" applyProtection="1">
      <alignment horizontal="center"/>
      <protection locked="0"/>
    </xf>
    <xf numFmtId="2" fontId="10" fillId="3" borderId="13" xfId="1" applyNumberFormat="1" applyFont="1" applyFill="1" applyBorder="1" applyAlignment="1" applyProtection="1">
      <alignment horizontal="center"/>
      <protection locked="0"/>
    </xf>
    <xf numFmtId="2" fontId="5" fillId="0" borderId="13" xfId="1" applyNumberFormat="1" applyFont="1" applyFill="1" applyBorder="1" applyAlignment="1" applyProtection="1">
      <alignment horizontal="center"/>
    </xf>
    <xf numFmtId="0" fontId="5" fillId="0" borderId="13" xfId="0" applyFont="1" applyBorder="1" applyAlignment="1" applyProtection="1">
      <alignment horizontal="center"/>
    </xf>
    <xf numFmtId="0" fontId="5" fillId="0" borderId="5" xfId="0" applyFont="1" applyFill="1" applyBorder="1" applyAlignment="1" applyProtection="1">
      <alignment horizontal="left"/>
    </xf>
    <xf numFmtId="0" fontId="6" fillId="0" borderId="30" xfId="0" applyFont="1" applyBorder="1"/>
    <xf numFmtId="0" fontId="6" fillId="0" borderId="31" xfId="0" applyFont="1" applyBorder="1" applyAlignment="1"/>
    <xf numFmtId="0" fontId="6" fillId="0" borderId="32" xfId="0" applyFont="1" applyBorder="1" applyAlignment="1">
      <alignment horizontal="center"/>
    </xf>
    <xf numFmtId="0" fontId="0" fillId="0" borderId="33" xfId="0" applyBorder="1"/>
    <xf numFmtId="0" fontId="0" fillId="0" borderId="0" xfId="0" applyBorder="1" applyAlignment="1">
      <alignment horizontal="center"/>
    </xf>
    <xf numFmtId="0" fontId="0" fillId="0" borderId="35" xfId="0" applyBorder="1"/>
    <xf numFmtId="0" fontId="0" fillId="0" borderId="36" xfId="0" applyBorder="1" applyAlignment="1">
      <alignment horizontal="center"/>
    </xf>
    <xf numFmtId="0" fontId="5" fillId="0" borderId="37" xfId="0" applyFont="1" applyBorder="1" applyAlignment="1">
      <alignment horizontal="center"/>
    </xf>
    <xf numFmtId="0" fontId="0" fillId="0" borderId="39" xfId="0" applyBorder="1"/>
    <xf numFmtId="0" fontId="5" fillId="0" borderId="39" xfId="0" applyFont="1" applyFill="1" applyBorder="1" applyAlignment="1">
      <alignment horizontal="center"/>
    </xf>
    <xf numFmtId="0" fontId="0" fillId="0" borderId="2" xfId="0" applyBorder="1"/>
    <xf numFmtId="0" fontId="0" fillId="0" borderId="6" xfId="0" applyBorder="1"/>
    <xf numFmtId="0" fontId="0" fillId="0" borderId="3" xfId="0" applyBorder="1"/>
    <xf numFmtId="0" fontId="0" fillId="0" borderId="38" xfId="0" applyBorder="1" applyAlignment="1">
      <alignment horizontal="center"/>
    </xf>
    <xf numFmtId="0" fontId="6" fillId="0" borderId="23" xfId="0" applyFont="1" applyFill="1" applyBorder="1" applyAlignment="1">
      <alignment horizontal="center"/>
    </xf>
    <xf numFmtId="0" fontId="0" fillId="0" borderId="3" xfId="0" applyFill="1" applyBorder="1"/>
    <xf numFmtId="14" fontId="0" fillId="0" borderId="34" xfId="0" applyNumberFormat="1" applyBorder="1" applyAlignment="1">
      <alignment horizontal="center" vertical="top"/>
    </xf>
    <xf numFmtId="0" fontId="10" fillId="0" borderId="0" xfId="0" applyFont="1" applyBorder="1" applyAlignment="1">
      <alignment horizontal="right" vertical="top"/>
    </xf>
    <xf numFmtId="0" fontId="10" fillId="0" borderId="2" xfId="0" applyFont="1" applyBorder="1"/>
    <xf numFmtId="0" fontId="0" fillId="0" borderId="16" xfId="0" applyBorder="1"/>
    <xf numFmtId="0" fontId="0" fillId="0" borderId="17" xfId="0" applyBorder="1"/>
    <xf numFmtId="0" fontId="0" fillId="0" borderId="41" xfId="0" applyFill="1" applyBorder="1"/>
    <xf numFmtId="0" fontId="5" fillId="0" borderId="4" xfId="0" applyFont="1" applyBorder="1"/>
    <xf numFmtId="0" fontId="5" fillId="0" borderId="43" xfId="0" applyFont="1" applyBorder="1" applyAlignment="1">
      <alignment horizontal="center"/>
    </xf>
    <xf numFmtId="0" fontId="12" fillId="0" borderId="0" xfId="0" applyFont="1" applyAlignment="1">
      <alignment horizontal="center"/>
    </xf>
    <xf numFmtId="0" fontId="12" fillId="0" borderId="0" xfId="0" applyFont="1"/>
    <xf numFmtId="0" fontId="10" fillId="8" borderId="2" xfId="0" applyFont="1" applyFill="1" applyBorder="1"/>
    <xf numFmtId="0" fontId="0" fillId="8" borderId="2" xfId="0" applyFill="1" applyBorder="1"/>
    <xf numFmtId="166" fontId="5" fillId="8" borderId="15" xfId="0" applyNumberFormat="1" applyFont="1" applyFill="1" applyBorder="1" applyAlignment="1">
      <alignment horizontal="left"/>
    </xf>
    <xf numFmtId="0" fontId="5" fillId="8" borderId="8" xfId="0" applyFont="1" applyFill="1" applyBorder="1" applyAlignment="1">
      <alignment horizontal="center"/>
    </xf>
    <xf numFmtId="1" fontId="5" fillId="8" borderId="12" xfId="0" applyNumberFormat="1" applyFont="1" applyFill="1" applyBorder="1" applyAlignment="1">
      <alignment horizontal="center"/>
    </xf>
    <xf numFmtId="0" fontId="0" fillId="8" borderId="10" xfId="0" applyFill="1" applyBorder="1"/>
    <xf numFmtId="171" fontId="12" fillId="0" borderId="14" xfId="0" applyNumberFormat="1" applyFont="1" applyBorder="1" applyAlignment="1">
      <alignment horizontal="center"/>
    </xf>
    <xf numFmtId="171" fontId="12" fillId="5" borderId="14" xfId="0" applyNumberFormat="1" applyFont="1" applyFill="1" applyBorder="1" applyAlignment="1" applyProtection="1">
      <alignment horizontal="center" vertical="top" shrinkToFit="1"/>
      <protection locked="0"/>
    </xf>
    <xf numFmtId="0" fontId="12" fillId="0" borderId="0" xfId="0" applyFont="1" applyFill="1" applyBorder="1" applyAlignment="1">
      <alignment horizontal="center"/>
    </xf>
    <xf numFmtId="0" fontId="5" fillId="0" borderId="16" xfId="0" applyFont="1" applyFill="1" applyBorder="1" applyAlignment="1" applyProtection="1">
      <alignment horizontal="center"/>
    </xf>
    <xf numFmtId="0" fontId="5" fillId="0" borderId="14" xfId="0" applyFont="1" applyFill="1" applyBorder="1" applyAlignment="1" applyProtection="1">
      <alignment horizontal="center" wrapText="1"/>
    </xf>
    <xf numFmtId="0" fontId="12" fillId="0" borderId="0" xfId="0" applyNumberFormat="1" applyFont="1" applyFill="1" applyBorder="1" applyAlignment="1">
      <alignment horizontal="center"/>
    </xf>
    <xf numFmtId="0" fontId="12" fillId="0" borderId="0" xfId="0" applyNumberFormat="1" applyFont="1" applyAlignment="1">
      <alignment horizontal="center" wrapText="1"/>
    </xf>
    <xf numFmtId="0" fontId="0" fillId="0" borderId="0" xfId="0" applyNumberFormat="1" applyAlignment="1">
      <alignment horizontal="center"/>
    </xf>
    <xf numFmtId="2" fontId="0" fillId="0" borderId="13" xfId="0" applyNumberFormat="1" applyBorder="1" applyAlignment="1">
      <alignment horizontal="center"/>
    </xf>
    <xf numFmtId="1" fontId="0" fillId="0" borderId="13" xfId="0" applyNumberFormat="1" applyBorder="1" applyAlignment="1">
      <alignment horizontal="center"/>
    </xf>
    <xf numFmtId="1" fontId="0" fillId="0" borderId="42" xfId="0" applyNumberFormat="1" applyBorder="1" applyAlignment="1">
      <alignment horizontal="center"/>
    </xf>
    <xf numFmtId="2" fontId="0" fillId="0" borderId="42" xfId="0" applyNumberFormat="1" applyBorder="1" applyAlignment="1">
      <alignment horizontal="center"/>
    </xf>
    <xf numFmtId="0" fontId="5" fillId="0" borderId="9" xfId="0" applyFont="1" applyFill="1" applyBorder="1" applyAlignment="1" applyProtection="1">
      <alignment horizontal="center" wrapText="1"/>
    </xf>
    <xf numFmtId="0" fontId="0" fillId="0" borderId="0" xfId="0" applyFill="1" applyBorder="1"/>
    <xf numFmtId="0" fontId="10" fillId="9" borderId="0" xfId="2" applyFont="1" applyFill="1" applyAlignment="1">
      <alignment horizontal="center"/>
    </xf>
    <xf numFmtId="0" fontId="10" fillId="9" borderId="0" xfId="0" applyFont="1" applyFill="1" applyAlignment="1">
      <alignment horizontal="center"/>
    </xf>
    <xf numFmtId="1" fontId="0" fillId="9" borderId="0" xfId="0" applyNumberFormat="1" applyFill="1" applyAlignment="1">
      <alignment horizontal="center"/>
    </xf>
    <xf numFmtId="0" fontId="0" fillId="9" borderId="0" xfId="0" applyFill="1" applyAlignment="1">
      <alignment horizontal="center"/>
    </xf>
    <xf numFmtId="0" fontId="10" fillId="0" borderId="21" xfId="0" applyFont="1" applyBorder="1" applyAlignment="1">
      <alignment horizontal="center" wrapText="1"/>
    </xf>
    <xf numFmtId="0" fontId="10" fillId="0" borderId="0" xfId="0" applyFont="1" applyAlignment="1">
      <alignment wrapText="1"/>
    </xf>
    <xf numFmtId="0" fontId="10" fillId="0" borderId="0" xfId="0" applyFont="1" applyFill="1" applyBorder="1" applyAlignment="1">
      <alignment horizontal="center" wrapText="1"/>
    </xf>
    <xf numFmtId="0" fontId="0" fillId="0" borderId="2" xfId="0" applyBorder="1" applyAlignment="1">
      <alignment horizontal="left"/>
    </xf>
    <xf numFmtId="172" fontId="12" fillId="0" borderId="0" xfId="0" applyNumberFormat="1" applyFont="1" applyBorder="1" applyAlignment="1"/>
    <xf numFmtId="172" fontId="12" fillId="0" borderId="0" xfId="0" applyNumberFormat="1" applyFont="1" applyAlignment="1"/>
    <xf numFmtId="172" fontId="12" fillId="0" borderId="0" xfId="0" applyNumberFormat="1" applyFont="1" applyBorder="1" applyAlignment="1">
      <alignment horizontal="center" wrapText="1"/>
    </xf>
    <xf numFmtId="172" fontId="12" fillId="0" borderId="0" xfId="0" applyNumberFormat="1" applyFont="1"/>
    <xf numFmtId="172" fontId="12" fillId="0" borderId="0" xfId="0" applyNumberFormat="1" applyFont="1" applyBorder="1" applyAlignment="1">
      <alignment horizontal="center"/>
    </xf>
    <xf numFmtId="172" fontId="12" fillId="0" borderId="0" xfId="0" applyNumberFormat="1" applyFont="1" applyAlignment="1">
      <alignment horizontal="center"/>
    </xf>
    <xf numFmtId="0" fontId="5" fillId="0" borderId="2" xfId="0" applyFont="1" applyBorder="1" applyAlignment="1">
      <alignment horizontal="center"/>
    </xf>
    <xf numFmtId="0" fontId="5" fillId="0" borderId="7" xfId="0" applyFont="1" applyBorder="1" applyAlignment="1">
      <alignment horizontal="center"/>
    </xf>
    <xf numFmtId="172" fontId="0" fillId="0" borderId="0" xfId="0" applyNumberFormat="1"/>
    <xf numFmtId="0" fontId="12" fillId="0" borderId="2" xfId="0" applyFont="1" applyBorder="1" applyAlignment="1">
      <alignment horizontal="left"/>
    </xf>
    <xf numFmtId="0" fontId="10" fillId="0" borderId="0" xfId="0" applyFont="1" applyAlignment="1">
      <alignment horizontal="left"/>
    </xf>
    <xf numFmtId="0" fontId="0" fillId="0" borderId="0" xfId="0" applyAlignment="1">
      <alignment horizontal="left"/>
    </xf>
    <xf numFmtId="171" fontId="12" fillId="0" borderId="44" xfId="0" applyNumberFormat="1" applyFont="1" applyBorder="1" applyAlignment="1">
      <alignment horizontal="center"/>
    </xf>
    <xf numFmtId="0" fontId="10" fillId="0" borderId="45" xfId="0" applyFont="1" applyBorder="1" applyAlignment="1">
      <alignment horizontal="center"/>
    </xf>
    <xf numFmtId="0" fontId="0" fillId="2" borderId="45" xfId="0" applyFill="1" applyBorder="1" applyAlignment="1">
      <alignment horizontal="center"/>
    </xf>
    <xf numFmtId="0" fontId="0" fillId="0" borderId="46" xfId="0" applyBorder="1" applyAlignment="1">
      <alignment horizontal="center"/>
    </xf>
    <xf numFmtId="0" fontId="5" fillId="0" borderId="48" xfId="0" applyFont="1" applyBorder="1" applyAlignment="1">
      <alignment horizontal="center"/>
    </xf>
    <xf numFmtId="1" fontId="10" fillId="0" borderId="41" xfId="0" applyNumberFormat="1" applyFont="1" applyBorder="1" applyAlignment="1">
      <alignment horizontal="center"/>
    </xf>
    <xf numFmtId="0" fontId="0" fillId="2" borderId="3" xfId="0" applyFill="1" applyBorder="1" applyAlignment="1">
      <alignment horizontal="center"/>
    </xf>
    <xf numFmtId="0" fontId="5" fillId="0" borderId="44" xfId="0" applyFont="1" applyBorder="1" applyAlignment="1">
      <alignment horizontal="center"/>
    </xf>
    <xf numFmtId="4" fontId="10" fillId="0" borderId="28" xfId="0" applyNumberFormat="1" applyFont="1" applyBorder="1" applyAlignment="1">
      <alignment horizontal="center"/>
    </xf>
    <xf numFmtId="0" fontId="5" fillId="0" borderId="50" xfId="0" applyFont="1" applyBorder="1" applyAlignment="1">
      <alignment horizontal="center"/>
    </xf>
    <xf numFmtId="1" fontId="10" fillId="0" borderId="29" xfId="0" applyNumberFormat="1" applyFont="1" applyBorder="1" applyAlignment="1">
      <alignment horizontal="center"/>
    </xf>
    <xf numFmtId="0" fontId="0" fillId="2" borderId="51" xfId="0" applyFill="1" applyBorder="1" applyAlignment="1">
      <alignment horizontal="center"/>
    </xf>
    <xf numFmtId="0" fontId="5" fillId="0" borderId="53" xfId="0" applyFont="1" applyBorder="1" applyAlignment="1">
      <alignment horizontal="center"/>
    </xf>
    <xf numFmtId="1" fontId="10" fillId="0" borderId="52" xfId="0" applyNumberFormat="1" applyFont="1" applyBorder="1" applyAlignment="1">
      <alignment horizontal="center"/>
    </xf>
    <xf numFmtId="0" fontId="0" fillId="2" borderId="54" xfId="0" applyFill="1" applyBorder="1" applyAlignment="1">
      <alignment horizontal="center"/>
    </xf>
    <xf numFmtId="0" fontId="0" fillId="0" borderId="55" xfId="0" applyBorder="1" applyAlignment="1">
      <alignment horizontal="center"/>
    </xf>
    <xf numFmtId="0" fontId="5" fillId="0" borderId="24" xfId="0" applyFont="1" applyBorder="1" applyAlignment="1">
      <alignment horizontal="center"/>
    </xf>
    <xf numFmtId="171" fontId="12" fillId="0" borderId="56" xfId="0" applyNumberFormat="1" applyFont="1" applyBorder="1" applyAlignment="1">
      <alignment horizontal="center"/>
    </xf>
    <xf numFmtId="0" fontId="10" fillId="0" borderId="51" xfId="0" applyFont="1" applyBorder="1" applyAlignment="1">
      <alignment horizontal="center"/>
    </xf>
    <xf numFmtId="0" fontId="3" fillId="0" borderId="55" xfId="0" applyFont="1" applyBorder="1"/>
    <xf numFmtId="0" fontId="5" fillId="0" borderId="55" xfId="0" applyFont="1" applyFill="1" applyBorder="1"/>
    <xf numFmtId="0" fontId="5" fillId="0" borderId="57" xfId="0" applyFont="1" applyFill="1" applyBorder="1" applyAlignment="1">
      <alignment horizontal="left"/>
    </xf>
    <xf numFmtId="0" fontId="10" fillId="0" borderId="54" xfId="0" applyFont="1" applyFill="1" applyBorder="1" applyAlignment="1">
      <alignment horizontal="left"/>
    </xf>
    <xf numFmtId="0" fontId="5" fillId="2" borderId="54" xfId="0" applyFont="1" applyFill="1" applyBorder="1"/>
    <xf numFmtId="0" fontId="5" fillId="0" borderId="46" xfId="0" applyFont="1" applyBorder="1" applyAlignment="1">
      <alignment horizontal="centerContinuous"/>
    </xf>
    <xf numFmtId="0" fontId="5" fillId="0" borderId="58" xfId="0" applyFont="1" applyBorder="1" applyAlignment="1">
      <alignment horizontal="centerContinuous"/>
    </xf>
    <xf numFmtId="0" fontId="10" fillId="0" borderId="42" xfId="0" applyFont="1" applyBorder="1" applyAlignment="1">
      <alignment horizontal="center"/>
    </xf>
    <xf numFmtId="0" fontId="10" fillId="0" borderId="7" xfId="0" applyFont="1" applyBorder="1" applyAlignment="1">
      <alignment horizontal="center"/>
    </xf>
    <xf numFmtId="0" fontId="0" fillId="2" borderId="7" xfId="0" applyFill="1" applyBorder="1" applyAlignment="1">
      <alignment horizontal="center"/>
    </xf>
    <xf numFmtId="0" fontId="5" fillId="0" borderId="28" xfId="0" applyFont="1" applyBorder="1" applyAlignment="1">
      <alignment horizontal="centerContinuous" vertical="center"/>
    </xf>
    <xf numFmtId="0" fontId="5" fillId="0" borderId="25" xfId="0" applyFont="1" applyBorder="1" applyAlignment="1">
      <alignment horizontal="centerContinuous" vertical="center"/>
    </xf>
    <xf numFmtId="0" fontId="5" fillId="0" borderId="40" xfId="0" applyFont="1" applyBorder="1" applyAlignment="1">
      <alignment horizontal="centerContinuous" vertical="center"/>
    </xf>
    <xf numFmtId="0" fontId="5" fillId="0" borderId="14" xfId="0" applyFont="1" applyFill="1" applyBorder="1" applyAlignment="1">
      <alignment horizontal="center"/>
    </xf>
    <xf numFmtId="0" fontId="5" fillId="0" borderId="13" xfId="0" applyFont="1" applyBorder="1" applyAlignment="1">
      <alignment horizontal="center" vertical="center"/>
    </xf>
    <xf numFmtId="1" fontId="0" fillId="0" borderId="29" xfId="0" applyNumberFormat="1" applyBorder="1" applyAlignment="1">
      <alignment horizontal="center"/>
    </xf>
    <xf numFmtId="0" fontId="5" fillId="0" borderId="49" xfId="0" applyFont="1" applyBorder="1" applyAlignment="1">
      <alignment horizontal="center"/>
    </xf>
    <xf numFmtId="0" fontId="16" fillId="0" borderId="52" xfId="0" applyFont="1" applyBorder="1" applyAlignment="1">
      <alignment horizontal="center" wrapText="1"/>
    </xf>
    <xf numFmtId="0" fontId="17" fillId="0" borderId="0" xfId="0" applyFont="1" applyAlignment="1">
      <alignment horizontal="left"/>
    </xf>
    <xf numFmtId="0" fontId="5" fillId="5" borderId="7" xfId="0" applyFont="1" applyFill="1" applyBorder="1" applyAlignment="1" applyProtection="1">
      <alignment horizontal="center"/>
      <protection locked="0"/>
    </xf>
    <xf numFmtId="171" fontId="5" fillId="5" borderId="2" xfId="0" applyNumberFormat="1" applyFont="1" applyFill="1" applyBorder="1" applyAlignment="1" applyProtection="1">
      <alignment horizontal="center"/>
      <protection locked="0"/>
    </xf>
    <xf numFmtId="1" fontId="5" fillId="5"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Alignment="1"/>
    <xf numFmtId="0" fontId="10" fillId="0" borderId="0" xfId="0" quotePrefix="1" applyFont="1" applyAlignment="1">
      <alignment horizontal="left"/>
    </xf>
    <xf numFmtId="0" fontId="0" fillId="0" borderId="0" xfId="0" applyAlignment="1"/>
    <xf numFmtId="0" fontId="6" fillId="7" borderId="25" xfId="0" applyFont="1" applyFill="1" applyBorder="1" applyAlignment="1">
      <alignment horizontal="center"/>
    </xf>
    <xf numFmtId="0" fontId="6" fillId="2" borderId="6" xfId="0" applyFont="1" applyFill="1" applyBorder="1" applyAlignment="1">
      <alignment horizontal="center"/>
    </xf>
    <xf numFmtId="0" fontId="6" fillId="2" borderId="23" xfId="0" applyFont="1" applyFill="1" applyBorder="1" applyAlignment="1">
      <alignment horizontal="center"/>
    </xf>
    <xf numFmtId="0" fontId="5" fillId="2" borderId="6" xfId="0" applyFont="1" applyFill="1" applyBorder="1" applyAlignment="1">
      <alignment horizontal="center"/>
    </xf>
    <xf numFmtId="0" fontId="5" fillId="2" borderId="23" xfId="0" applyFont="1" applyFill="1" applyBorder="1" applyAlignment="1">
      <alignment horizontal="center"/>
    </xf>
    <xf numFmtId="0" fontId="5" fillId="3" borderId="26" xfId="0" applyFont="1" applyFill="1" applyBorder="1" applyAlignment="1" applyProtection="1">
      <alignment horizontal="center"/>
      <protection locked="0"/>
    </xf>
    <xf numFmtId="0" fontId="5" fillId="3" borderId="27" xfId="0" applyFont="1" applyFill="1" applyBorder="1" applyAlignment="1" applyProtection="1">
      <alignment horizontal="center"/>
      <protection locked="0"/>
    </xf>
    <xf numFmtId="0" fontId="10" fillId="0" borderId="0" xfId="0" applyFont="1" applyAlignment="1"/>
    <xf numFmtId="0" fontId="10" fillId="0" borderId="0" xfId="0" quotePrefix="1" applyFont="1" applyFill="1" applyBorder="1" applyAlignment="1">
      <alignment horizontal="left"/>
    </xf>
    <xf numFmtId="0" fontId="5" fillId="0" borderId="0" xfId="0" applyFont="1" applyBorder="1" applyAlignment="1">
      <alignment horizontal="right"/>
    </xf>
    <xf numFmtId="0" fontId="5" fillId="0" borderId="0" xfId="0" applyFont="1" applyAlignment="1">
      <alignment horizontal="right"/>
    </xf>
    <xf numFmtId="0" fontId="5" fillId="0" borderId="0" xfId="0" applyFont="1" applyFill="1" applyBorder="1" applyAlignment="1">
      <alignment horizontal="right"/>
    </xf>
    <xf numFmtId="0" fontId="12" fillId="0" borderId="47" xfId="0" applyFont="1" applyBorder="1" applyAlignment="1">
      <alignment horizontal="center" wrapText="1"/>
    </xf>
    <xf numFmtId="0" fontId="12" fillId="0" borderId="40" xfId="0" applyFont="1" applyBorder="1" applyAlignment="1">
      <alignment horizontal="center" wrapText="1"/>
    </xf>
    <xf numFmtId="0" fontId="12" fillId="0" borderId="47" xfId="0" applyFont="1" applyBorder="1" applyAlignment="1">
      <alignment horizontal="center"/>
    </xf>
    <xf numFmtId="0" fontId="12" fillId="0" borderId="25" xfId="0" applyFont="1" applyBorder="1" applyAlignment="1">
      <alignment horizontal="center"/>
    </xf>
    <xf numFmtId="0" fontId="12" fillId="0" borderId="29" xfId="0" applyFont="1" applyBorder="1" applyAlignment="1">
      <alignment horizontal="center"/>
    </xf>
  </cellXfs>
  <cellStyles count="4">
    <cellStyle name="Punkte" xfId="1"/>
    <cellStyle name="Standard" xfId="0" builtinId="0"/>
    <cellStyle name="Standard 2" xfId="3"/>
    <cellStyle name="Standard 3" xfId="2"/>
  </cellStyles>
  <dxfs count="8">
    <dxf>
      <font>
        <color theme="0"/>
      </font>
    </dxf>
    <dxf>
      <fill>
        <patternFill>
          <bgColor rgb="FFFF0000"/>
        </patternFill>
      </fill>
    </dxf>
    <dxf>
      <fill>
        <patternFill>
          <bgColor rgb="FFFF0000"/>
        </patternFill>
      </fill>
    </dxf>
    <dxf>
      <fill>
        <patternFill>
          <bgColor theme="6" tint="0.39994506668294322"/>
        </patternFill>
      </fill>
    </dxf>
    <dxf>
      <fill>
        <patternFill>
          <bgColor theme="5" tint="0.59996337778862885"/>
        </patternFill>
      </fill>
    </dxf>
    <dxf>
      <font>
        <color rgb="FF9C0006"/>
      </font>
      <fill>
        <patternFill>
          <bgColor rgb="FFFFC7CE"/>
        </patternFill>
      </fill>
    </dxf>
    <dxf>
      <font>
        <b/>
        <i/>
        <color rgb="FFFF0000"/>
      </font>
      <fill>
        <patternFill patternType="none">
          <bgColor auto="1"/>
        </patternFill>
      </fill>
    </dxf>
    <dxf>
      <fill>
        <patternFill>
          <bgColor indexed="10"/>
        </patternFill>
      </fill>
    </dxf>
  </dxfs>
  <tableStyles count="0" defaultTableStyle="TableStyleMedium2" defaultPivotStyle="PivotStyleLight16"/>
  <colors>
    <mruColors>
      <color rgb="FFFFFF99"/>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Tabelle3"/>
  <dimension ref="A1:G87"/>
  <sheetViews>
    <sheetView showGridLines="0" showRowColHeaders="0" showZeros="0" zoomScale="130" zoomScaleNormal="130" workbookViewId="0">
      <selection activeCell="B52" sqref="B52"/>
    </sheetView>
  </sheetViews>
  <sheetFormatPr baseColWidth="10" defaultColWidth="0" defaultRowHeight="12.75" zeroHeight="1"/>
  <cols>
    <col min="1" max="2" width="11.42578125" style="3" customWidth="1"/>
    <col min="3" max="3" width="6.7109375" customWidth="1"/>
    <col min="4" max="4" width="26.5703125" customWidth="1"/>
    <col min="5" max="5" width="12.42578125" customWidth="1"/>
    <col min="6" max="6" width="52.42578125" customWidth="1"/>
    <col min="7" max="7" width="1.7109375" customWidth="1"/>
    <col min="8" max="16384" width="11.42578125" hidden="1"/>
  </cols>
  <sheetData>
    <row r="1" spans="1:6" ht="16.5" thickBot="1">
      <c r="A1" s="204" t="s">
        <v>13</v>
      </c>
      <c r="B1" s="204"/>
      <c r="F1" s="153" t="s">
        <v>117</v>
      </c>
    </row>
    <row r="2" spans="1:6" ht="15.75">
      <c r="A2" s="6" t="s">
        <v>11</v>
      </c>
      <c r="B2" s="6" t="s">
        <v>10</v>
      </c>
      <c r="C2" s="48"/>
      <c r="D2" s="205" t="s">
        <v>16</v>
      </c>
      <c r="E2" s="206"/>
      <c r="F2" s="49" t="s">
        <v>116</v>
      </c>
    </row>
    <row r="3" spans="1:6">
      <c r="A3" s="5">
        <v>1</v>
      </c>
      <c r="B3" s="50">
        <v>20</v>
      </c>
      <c r="C3" s="48"/>
      <c r="D3" s="9" t="s">
        <v>31</v>
      </c>
      <c r="E3" s="194">
        <v>13</v>
      </c>
      <c r="F3" s="49" t="s">
        <v>51</v>
      </c>
    </row>
    <row r="4" spans="1:6">
      <c r="A4" s="5">
        <v>2</v>
      </c>
      <c r="B4" s="10">
        <v>18</v>
      </c>
      <c r="C4" s="48"/>
      <c r="D4" s="9" t="s">
        <v>124</v>
      </c>
      <c r="E4" s="28">
        <v>10</v>
      </c>
      <c r="F4" s="49" t="s">
        <v>52</v>
      </c>
    </row>
    <row r="5" spans="1:6" ht="13.5" thickBot="1">
      <c r="A5" s="5">
        <v>3</v>
      </c>
      <c r="B5" s="10">
        <v>16</v>
      </c>
      <c r="C5" s="48"/>
      <c r="D5" s="61" t="s">
        <v>14</v>
      </c>
      <c r="E5" s="63">
        <v>3</v>
      </c>
      <c r="F5" s="49" t="s">
        <v>53</v>
      </c>
    </row>
    <row r="6" spans="1:6" ht="13.5" thickBot="1">
      <c r="A6" s="5">
        <v>4</v>
      </c>
      <c r="B6" s="10">
        <v>15</v>
      </c>
      <c r="C6" s="48"/>
      <c r="D6" s="62" t="s">
        <v>67</v>
      </c>
      <c r="E6" s="82" t="s">
        <v>68</v>
      </c>
      <c r="F6" s="49" t="s">
        <v>94</v>
      </c>
    </row>
    <row r="7" spans="1:6" ht="13.5" thickBot="1">
      <c r="A7" s="5">
        <v>5</v>
      </c>
      <c r="B7" s="10">
        <v>14</v>
      </c>
      <c r="C7" s="48"/>
      <c r="F7" s="49" t="s">
        <v>50</v>
      </c>
    </row>
    <row r="8" spans="1:6">
      <c r="A8" s="5">
        <v>6</v>
      </c>
      <c r="B8" s="10">
        <v>13</v>
      </c>
      <c r="C8" s="48"/>
      <c r="D8" s="207" t="s">
        <v>30</v>
      </c>
      <c r="E8" s="208"/>
      <c r="F8" s="193" t="s">
        <v>139</v>
      </c>
    </row>
    <row r="9" spans="1:6" ht="13.5" thickBot="1">
      <c r="A9" s="5">
        <v>7</v>
      </c>
      <c r="B9" s="10">
        <v>12</v>
      </c>
      <c r="C9" s="48"/>
      <c r="D9" s="209" t="s">
        <v>148</v>
      </c>
      <c r="E9" s="210"/>
      <c r="F9" s="193" t="s">
        <v>140</v>
      </c>
    </row>
    <row r="10" spans="1:6">
      <c r="A10" s="5">
        <v>8</v>
      </c>
      <c r="B10" s="10">
        <v>11</v>
      </c>
      <c r="C10" s="48"/>
      <c r="D10" s="197"/>
      <c r="E10" s="197"/>
      <c r="F10" s="193"/>
    </row>
    <row r="11" spans="1:6">
      <c r="A11" s="5">
        <v>9</v>
      </c>
      <c r="B11" s="10">
        <v>10</v>
      </c>
      <c r="C11" s="48"/>
      <c r="D11" s="9" t="s">
        <v>141</v>
      </c>
      <c r="E11" s="195">
        <v>43125</v>
      </c>
      <c r="F11" s="193"/>
    </row>
    <row r="12" spans="1:6">
      <c r="A12" s="5">
        <v>10</v>
      </c>
      <c r="B12" s="10">
        <v>9</v>
      </c>
      <c r="C12" s="48"/>
      <c r="D12" s="9" t="s">
        <v>142</v>
      </c>
      <c r="E12" s="196">
        <v>28</v>
      </c>
      <c r="F12" s="8"/>
    </row>
    <row r="13" spans="1:6">
      <c r="A13" s="5">
        <v>11</v>
      </c>
      <c r="B13" s="10">
        <v>8</v>
      </c>
      <c r="C13" s="48"/>
      <c r="D13" s="199"/>
      <c r="E13" s="199"/>
      <c r="F13" s="199"/>
    </row>
    <row r="14" spans="1:6">
      <c r="A14" s="5">
        <v>12</v>
      </c>
      <c r="B14" s="10">
        <v>7</v>
      </c>
      <c r="C14" s="48"/>
      <c r="D14" s="200" t="s">
        <v>59</v>
      </c>
      <c r="E14" s="200"/>
      <c r="F14" s="200"/>
    </row>
    <row r="15" spans="1:6">
      <c r="A15" s="5">
        <v>13</v>
      </c>
      <c r="B15" s="10">
        <v>6</v>
      </c>
      <c r="C15" s="48"/>
      <c r="D15" s="198" t="s">
        <v>137</v>
      </c>
      <c r="E15" s="199"/>
      <c r="F15" s="199"/>
    </row>
    <row r="16" spans="1:6">
      <c r="A16" s="5">
        <v>14</v>
      </c>
      <c r="B16" s="10">
        <v>5</v>
      </c>
      <c r="C16" s="48"/>
      <c r="D16" s="198" t="s">
        <v>138</v>
      </c>
      <c r="E16" s="199"/>
      <c r="F16" s="199"/>
    </row>
    <row r="17" spans="1:6">
      <c r="A17" s="5">
        <v>15</v>
      </c>
      <c r="B17" s="10">
        <v>4</v>
      </c>
      <c r="C17" s="48"/>
      <c r="D17" s="198" t="s">
        <v>114</v>
      </c>
      <c r="E17" s="199"/>
      <c r="F17" s="199"/>
    </row>
    <row r="18" spans="1:6">
      <c r="A18" s="5">
        <v>16</v>
      </c>
      <c r="B18" s="10">
        <v>3</v>
      </c>
      <c r="C18" s="48"/>
      <c r="D18" s="211" t="s">
        <v>62</v>
      </c>
      <c r="E18" s="211"/>
      <c r="F18" s="211"/>
    </row>
    <row r="19" spans="1:6">
      <c r="A19" s="5">
        <v>17</v>
      </c>
      <c r="B19" s="10">
        <v>2</v>
      </c>
      <c r="D19" s="211" t="s">
        <v>109</v>
      </c>
      <c r="E19" s="211"/>
      <c r="F19" s="211"/>
    </row>
    <row r="20" spans="1:6">
      <c r="A20" s="5">
        <v>18</v>
      </c>
      <c r="B20" s="10">
        <v>1</v>
      </c>
      <c r="D20" s="199"/>
      <c r="E20" s="199"/>
      <c r="F20" s="199"/>
    </row>
    <row r="21" spans="1:6">
      <c r="A21" s="5">
        <v>19</v>
      </c>
      <c r="B21" s="10">
        <v>1</v>
      </c>
      <c r="D21" s="200" t="s">
        <v>32</v>
      </c>
      <c r="E21" s="200"/>
      <c r="F21" s="200"/>
    </row>
    <row r="22" spans="1:6">
      <c r="A22" s="5">
        <v>20</v>
      </c>
      <c r="B22" s="10">
        <v>1</v>
      </c>
      <c r="D22" s="199" t="s">
        <v>35</v>
      </c>
      <c r="E22" s="199"/>
      <c r="F22" s="199"/>
    </row>
    <row r="23" spans="1:6">
      <c r="A23" s="5">
        <v>21</v>
      </c>
      <c r="B23" s="10">
        <v>1</v>
      </c>
      <c r="D23" s="199" t="s">
        <v>36</v>
      </c>
      <c r="E23" s="199"/>
      <c r="F23" s="199"/>
    </row>
    <row r="24" spans="1:6">
      <c r="A24" s="5">
        <v>22</v>
      </c>
      <c r="B24" s="10">
        <v>1</v>
      </c>
    </row>
    <row r="25" spans="1:6">
      <c r="A25" s="5">
        <v>23</v>
      </c>
      <c r="B25" s="10">
        <v>1</v>
      </c>
      <c r="D25" s="7" t="s">
        <v>31</v>
      </c>
    </row>
    <row r="26" spans="1:6">
      <c r="A26" s="5">
        <v>24</v>
      </c>
      <c r="B26" s="10">
        <v>1</v>
      </c>
      <c r="D26" s="199" t="s">
        <v>37</v>
      </c>
      <c r="E26" s="199"/>
      <c r="F26" s="199"/>
    </row>
    <row r="27" spans="1:6">
      <c r="A27" s="5">
        <v>25</v>
      </c>
      <c r="B27" s="10">
        <v>1</v>
      </c>
      <c r="D27" s="199" t="s">
        <v>38</v>
      </c>
      <c r="E27" s="199"/>
      <c r="F27" s="199"/>
    </row>
    <row r="28" spans="1:6">
      <c r="A28" s="5">
        <v>26</v>
      </c>
      <c r="B28" s="10">
        <v>1</v>
      </c>
      <c r="D28" s="198" t="s">
        <v>115</v>
      </c>
      <c r="E28" s="199"/>
      <c r="F28" s="199"/>
    </row>
    <row r="29" spans="1:6">
      <c r="A29" s="5">
        <v>27</v>
      </c>
      <c r="B29" s="10">
        <v>1</v>
      </c>
      <c r="D29" s="203"/>
      <c r="E29" s="203"/>
      <c r="F29" s="203"/>
    </row>
    <row r="30" spans="1:6">
      <c r="A30" s="5">
        <v>28</v>
      </c>
      <c r="B30" s="10">
        <v>1</v>
      </c>
      <c r="D30" s="201" t="s">
        <v>135</v>
      </c>
      <c r="E30" s="201"/>
      <c r="F30" s="201"/>
    </row>
    <row r="31" spans="1:6">
      <c r="A31" s="5">
        <v>29</v>
      </c>
      <c r="B31" s="10">
        <v>1</v>
      </c>
      <c r="D31" s="199" t="s">
        <v>55</v>
      </c>
      <c r="E31" s="199"/>
      <c r="F31" s="199"/>
    </row>
    <row r="32" spans="1:6">
      <c r="A32" s="5">
        <v>30</v>
      </c>
      <c r="B32" s="10">
        <v>1</v>
      </c>
      <c r="D32" s="199" t="s">
        <v>56</v>
      </c>
      <c r="E32" s="199"/>
      <c r="F32" s="199"/>
    </row>
    <row r="33" spans="1:6">
      <c r="A33" s="5">
        <v>31</v>
      </c>
      <c r="B33" s="10">
        <v>1</v>
      </c>
      <c r="D33" t="s">
        <v>57</v>
      </c>
    </row>
    <row r="34" spans="1:6">
      <c r="A34" s="5">
        <v>32</v>
      </c>
      <c r="B34" s="10">
        <v>1</v>
      </c>
      <c r="D34" s="198" t="s">
        <v>132</v>
      </c>
      <c r="E34" s="199"/>
      <c r="F34" s="199"/>
    </row>
    <row r="35" spans="1:6">
      <c r="A35" s="5">
        <v>33</v>
      </c>
      <c r="B35" s="10">
        <v>1</v>
      </c>
      <c r="D35" s="198" t="s">
        <v>133</v>
      </c>
      <c r="E35" s="199"/>
      <c r="F35" s="199"/>
    </row>
    <row r="36" spans="1:6">
      <c r="A36" s="5">
        <v>34</v>
      </c>
      <c r="B36" s="10">
        <v>1</v>
      </c>
      <c r="D36" s="199"/>
      <c r="E36" s="199"/>
      <c r="F36" s="199"/>
    </row>
    <row r="37" spans="1:6">
      <c r="A37" s="5">
        <v>35</v>
      </c>
      <c r="B37" s="10">
        <v>1</v>
      </c>
      <c r="D37" s="200" t="s">
        <v>67</v>
      </c>
      <c r="E37" s="200"/>
      <c r="F37" s="200"/>
    </row>
    <row r="38" spans="1:6">
      <c r="A38" s="5">
        <v>36</v>
      </c>
      <c r="B38" s="10">
        <v>1</v>
      </c>
      <c r="D38" s="198" t="s">
        <v>86</v>
      </c>
      <c r="E38" s="199"/>
      <c r="F38" s="199"/>
    </row>
    <row r="39" spans="1:6">
      <c r="A39" s="5">
        <v>37</v>
      </c>
      <c r="B39" s="10">
        <v>1</v>
      </c>
      <c r="D39" s="202" t="s">
        <v>87</v>
      </c>
      <c r="E39" s="199"/>
      <c r="F39" s="199"/>
    </row>
    <row r="40" spans="1:6">
      <c r="A40" s="5">
        <v>38</v>
      </c>
      <c r="B40" s="10">
        <v>1</v>
      </c>
      <c r="D40" s="212" t="s">
        <v>88</v>
      </c>
      <c r="E40" s="212"/>
      <c r="F40" s="212"/>
    </row>
    <row r="41" spans="1:6">
      <c r="A41" s="5">
        <v>39</v>
      </c>
      <c r="B41" s="10">
        <v>1</v>
      </c>
      <c r="D41" s="202" t="s">
        <v>89</v>
      </c>
      <c r="E41" s="199"/>
      <c r="F41" s="199"/>
    </row>
    <row r="42" spans="1:6">
      <c r="A42" s="5">
        <v>40</v>
      </c>
      <c r="B42" s="10">
        <v>1</v>
      </c>
      <c r="D42" s="202" t="s">
        <v>121</v>
      </c>
      <c r="E42" s="199"/>
      <c r="F42" s="199"/>
    </row>
    <row r="43" spans="1:6">
      <c r="A43" s="5">
        <v>41</v>
      </c>
      <c r="B43" s="10">
        <v>1</v>
      </c>
      <c r="D43" s="202" t="s">
        <v>122</v>
      </c>
      <c r="E43" s="199"/>
      <c r="F43" s="199"/>
    </row>
    <row r="44" spans="1:6">
      <c r="A44" s="5">
        <v>42</v>
      </c>
      <c r="B44" s="10">
        <v>1</v>
      </c>
      <c r="D44" s="199"/>
      <c r="E44" s="199"/>
      <c r="F44" s="199"/>
    </row>
    <row r="45" spans="1:6">
      <c r="A45" s="5">
        <v>43</v>
      </c>
      <c r="B45" s="10">
        <v>1</v>
      </c>
      <c r="D45" s="201" t="s">
        <v>30</v>
      </c>
      <c r="E45" s="201"/>
      <c r="F45" s="201"/>
    </row>
    <row r="46" spans="1:6">
      <c r="A46" s="5">
        <v>44</v>
      </c>
      <c r="B46" s="10">
        <v>1</v>
      </c>
      <c r="D46" s="199" t="s">
        <v>58</v>
      </c>
      <c r="E46" s="199"/>
      <c r="F46" s="199"/>
    </row>
    <row r="47" spans="1:6">
      <c r="A47" s="5">
        <v>45</v>
      </c>
      <c r="B47" s="10">
        <v>1</v>
      </c>
      <c r="D47" s="11"/>
      <c r="E47" s="11"/>
      <c r="F47" s="11"/>
    </row>
    <row r="48" spans="1:6">
      <c r="A48" s="5">
        <v>46</v>
      </c>
      <c r="B48" s="10">
        <v>1</v>
      </c>
      <c r="D48" s="201" t="s">
        <v>136</v>
      </c>
      <c r="E48" s="201"/>
      <c r="F48" s="201"/>
    </row>
    <row r="49" spans="1:6">
      <c r="A49" s="5">
        <v>47</v>
      </c>
      <c r="B49" s="10">
        <v>1</v>
      </c>
      <c r="D49" s="199" t="s">
        <v>60</v>
      </c>
      <c r="E49" s="199"/>
      <c r="F49" s="199"/>
    </row>
    <row r="50" spans="1:6">
      <c r="A50" s="5">
        <v>48</v>
      </c>
      <c r="B50" s="10">
        <v>1</v>
      </c>
    </row>
    <row r="51" spans="1:6">
      <c r="A51" s="5">
        <v>49</v>
      </c>
      <c r="B51" s="10">
        <v>1</v>
      </c>
      <c r="D51" s="7" t="s">
        <v>134</v>
      </c>
    </row>
    <row r="52" spans="1:6">
      <c r="A52" s="5">
        <v>50</v>
      </c>
      <c r="B52" s="10">
        <v>1</v>
      </c>
      <c r="D52" s="198" t="s">
        <v>128</v>
      </c>
      <c r="E52" s="199"/>
      <c r="F52" s="199"/>
    </row>
    <row r="53" spans="1:6">
      <c r="D53" s="198" t="s">
        <v>131</v>
      </c>
      <c r="E53" s="199"/>
      <c r="F53" s="199"/>
    </row>
    <row r="54" spans="1:6">
      <c r="D54" s="154"/>
      <c r="E54" s="155"/>
      <c r="F54" s="155"/>
    </row>
    <row r="55" spans="1:6">
      <c r="D55" s="200" t="s">
        <v>129</v>
      </c>
      <c r="E55" s="200"/>
      <c r="F55" s="200"/>
    </row>
    <row r="56" spans="1:6">
      <c r="D56" s="198" t="s">
        <v>130</v>
      </c>
      <c r="E56" s="199"/>
      <c r="F56" s="199"/>
    </row>
    <row r="57" spans="1:6">
      <c r="D57" s="198" t="s">
        <v>98</v>
      </c>
      <c r="E57" s="199"/>
      <c r="F57" s="199"/>
    </row>
    <row r="58" spans="1:6">
      <c r="D58" s="198" t="s">
        <v>99</v>
      </c>
      <c r="E58" s="199"/>
      <c r="F58" s="199"/>
    </row>
    <row r="59" spans="1:6"/>
    <row r="60" spans="1:6">
      <c r="D60" s="201" t="s">
        <v>41</v>
      </c>
      <c r="E60" s="201"/>
      <c r="F60" s="201"/>
    </row>
    <row r="61" spans="1:6">
      <c r="D61" s="199" t="s">
        <v>39</v>
      </c>
      <c r="E61" s="199"/>
      <c r="F61" s="199"/>
    </row>
    <row r="62" spans="1:6">
      <c r="D62" s="199" t="s">
        <v>40</v>
      </c>
      <c r="E62" s="199"/>
      <c r="F62" s="199"/>
    </row>
    <row r="63" spans="1:6">
      <c r="D63" s="199" t="s">
        <v>42</v>
      </c>
      <c r="E63" s="199"/>
      <c r="F63" s="199"/>
    </row>
    <row r="64" spans="1:6">
      <c r="D64" s="199" t="s">
        <v>43</v>
      </c>
      <c r="E64" s="199"/>
      <c r="F64" s="199"/>
    </row>
    <row r="65" spans="4:6">
      <c r="D65" s="199" t="s">
        <v>44</v>
      </c>
      <c r="E65" s="199"/>
      <c r="F65" s="199"/>
    </row>
    <row r="66" spans="4:6">
      <c r="D66" s="199" t="s">
        <v>45</v>
      </c>
      <c r="E66" s="199"/>
      <c r="F66" s="199"/>
    </row>
    <row r="67" spans="4:6">
      <c r="D67" s="199" t="s">
        <v>46</v>
      </c>
      <c r="E67" s="199"/>
      <c r="F67" s="199"/>
    </row>
    <row r="68" spans="4:6">
      <c r="D68" s="199" t="s">
        <v>47</v>
      </c>
      <c r="E68" s="199"/>
      <c r="F68" s="199"/>
    </row>
    <row r="69" spans="4:6">
      <c r="D69" s="203"/>
      <c r="E69" s="203"/>
      <c r="F69" s="203"/>
    </row>
    <row r="70" spans="4:6">
      <c r="D70" s="200" t="s">
        <v>48</v>
      </c>
      <c r="E70" s="200"/>
      <c r="F70" s="200"/>
    </row>
    <row r="71" spans="4:6">
      <c r="D71" s="199" t="s">
        <v>49</v>
      </c>
      <c r="E71" s="199"/>
      <c r="F71" s="199"/>
    </row>
    <row r="72" spans="4:6">
      <c r="D72" s="198" t="s">
        <v>61</v>
      </c>
      <c r="E72" s="199"/>
      <c r="F72" s="199"/>
    </row>
    <row r="73" spans="4:6">
      <c r="D73" s="199"/>
      <c r="E73" s="199"/>
      <c r="F73" s="199"/>
    </row>
    <row r="74" spans="4:6">
      <c r="D74" s="200" t="s">
        <v>110</v>
      </c>
      <c r="E74" s="200"/>
      <c r="F74" s="200"/>
    </row>
    <row r="75" spans="4:6">
      <c r="D75" s="198" t="s">
        <v>111</v>
      </c>
      <c r="E75" s="199"/>
      <c r="F75" s="199"/>
    </row>
    <row r="76" spans="4:6">
      <c r="D76" s="198" t="s">
        <v>125</v>
      </c>
      <c r="E76" s="199"/>
      <c r="F76" s="199"/>
    </row>
    <row r="77" spans="4:6">
      <c r="D77" s="198" t="s">
        <v>112</v>
      </c>
      <c r="E77" s="199"/>
      <c r="F77" s="199"/>
    </row>
    <row r="78" spans="4:6">
      <c r="D78" s="198" t="s">
        <v>113</v>
      </c>
      <c r="E78" s="199"/>
      <c r="F78" s="199"/>
    </row>
    <row r="79" spans="4:6">
      <c r="D79" s="198" t="s">
        <v>126</v>
      </c>
      <c r="E79" s="199"/>
      <c r="F79" s="199"/>
    </row>
    <row r="80" spans="4:6">
      <c r="D80" s="198" t="s">
        <v>123</v>
      </c>
      <c r="E80" s="199"/>
      <c r="F80" s="199"/>
    </row>
    <row r="81" spans="4:6" hidden="1">
      <c r="D81" s="198" t="s">
        <v>127</v>
      </c>
      <c r="E81" s="199"/>
      <c r="F81" s="199"/>
    </row>
    <row r="82" spans="4:6" hidden="1">
      <c r="D82" s="198"/>
      <c r="E82" s="199"/>
      <c r="F82" s="199"/>
    </row>
    <row r="83" spans="4:6" hidden="1">
      <c r="D83" s="198"/>
      <c r="E83" s="199"/>
      <c r="F83" s="199"/>
    </row>
    <row r="84" spans="4:6" hidden="1">
      <c r="D84" s="198"/>
      <c r="E84" s="199"/>
      <c r="F84" s="199"/>
    </row>
    <row r="85" spans="4:6" hidden="1">
      <c r="D85" s="198"/>
      <c r="E85" s="199"/>
      <c r="F85" s="199"/>
    </row>
    <row r="86" spans="4:6" hidden="1"/>
    <row r="87" spans="4:6" hidden="1"/>
  </sheetData>
  <sheetProtection sheet="1" objects="1" scenarios="1" selectLockedCells="1"/>
  <mergeCells count="69">
    <mergeCell ref="D27:F27"/>
    <mergeCell ref="D28:F28"/>
    <mergeCell ref="D30:F30"/>
    <mergeCell ref="D41:F41"/>
    <mergeCell ref="D23:F23"/>
    <mergeCell ref="D32:F32"/>
    <mergeCell ref="D29:F29"/>
    <mergeCell ref="D26:F26"/>
    <mergeCell ref="D31:F31"/>
    <mergeCell ref="D40:F40"/>
    <mergeCell ref="A1:B1"/>
    <mergeCell ref="D2:E2"/>
    <mergeCell ref="D8:E8"/>
    <mergeCell ref="D9:E9"/>
    <mergeCell ref="D22:F22"/>
    <mergeCell ref="D15:F15"/>
    <mergeCell ref="D14:F14"/>
    <mergeCell ref="D13:F13"/>
    <mergeCell ref="D21:F21"/>
    <mergeCell ref="D17:F17"/>
    <mergeCell ref="D18:F18"/>
    <mergeCell ref="D19:F19"/>
    <mergeCell ref="D16:F16"/>
    <mergeCell ref="D72:F72"/>
    <mergeCell ref="D68:F68"/>
    <mergeCell ref="D70:F70"/>
    <mergeCell ref="D71:F71"/>
    <mergeCell ref="D69:F69"/>
    <mergeCell ref="D65:F65"/>
    <mergeCell ref="D63:F63"/>
    <mergeCell ref="D64:F64"/>
    <mergeCell ref="D66:F66"/>
    <mergeCell ref="D67:F67"/>
    <mergeCell ref="D61:F61"/>
    <mergeCell ref="D34:F34"/>
    <mergeCell ref="D37:F37"/>
    <mergeCell ref="D38:F38"/>
    <mergeCell ref="D39:F39"/>
    <mergeCell ref="D35:F35"/>
    <mergeCell ref="D42:F42"/>
    <mergeCell ref="D43:F43"/>
    <mergeCell ref="D49:F49"/>
    <mergeCell ref="D52:F52"/>
    <mergeCell ref="D53:F53"/>
    <mergeCell ref="D55:F55"/>
    <mergeCell ref="D48:F48"/>
    <mergeCell ref="D44:F44"/>
    <mergeCell ref="D36:F36"/>
    <mergeCell ref="D78:F78"/>
    <mergeCell ref="D79:F79"/>
    <mergeCell ref="D80:F80"/>
    <mergeCell ref="D20:F20"/>
    <mergeCell ref="D73:F73"/>
    <mergeCell ref="D74:F74"/>
    <mergeCell ref="D75:F75"/>
    <mergeCell ref="D76:F76"/>
    <mergeCell ref="D77:F77"/>
    <mergeCell ref="D62:F62"/>
    <mergeCell ref="D60:F60"/>
    <mergeCell ref="D46:F46"/>
    <mergeCell ref="D56:F56"/>
    <mergeCell ref="D58:F58"/>
    <mergeCell ref="D57:F57"/>
    <mergeCell ref="D45:F45"/>
    <mergeCell ref="D81:F81"/>
    <mergeCell ref="D82:F82"/>
    <mergeCell ref="D83:F83"/>
    <mergeCell ref="D84:F84"/>
    <mergeCell ref="D85:F85"/>
  </mergeCells>
  <conditionalFormatting sqref="B3:B52">
    <cfRule type="cellIs" dxfId="7" priority="1" stopIfTrue="1" operator="lessThan">
      <formula>B4</formula>
    </cfRule>
  </conditionalFormatting>
  <dataValidations count="5">
    <dataValidation type="whole" allowBlank="1" showDropDown="1" showErrorMessage="1" error="Es sind nur Zahlen zwischen 1 und 20 zulässig." sqref="E3">
      <formula1>1</formula1>
      <formula2>20</formula2>
    </dataValidation>
    <dataValidation type="whole" allowBlank="1" showErrorMessage="1" error="Es sind nur ganze Zahlen zwischen 0 und der Hälfte der Anzahl der Läufe insgesamt zulässig." sqref="E4">
      <formula1>1</formula1>
      <formula2>E3</formula2>
    </dataValidation>
    <dataValidation type="whole" allowBlank="1" showErrorMessage="1" error="Es sind nur ganze Zahlen zwischen 0 und der Hälfte der Anzahl der Läufe insgesamt zulässig." sqref="E5">
      <formula1>0</formula1>
      <formula2>ROUND((E3-1)/2,0)</formula2>
    </dataValidation>
    <dataValidation type="list" allowBlank="1" showInputMessage="1" showErrorMessage="1" sqref="E6">
      <formula1>"unverändert,Gesamtrunden,bester Platz"</formula1>
    </dataValidation>
    <dataValidation type="whole" allowBlank="1" showInputMessage="1" showErrorMessage="1" errorTitle="Eingabefehler" error="Zulässig sind nur ganze Zahlen zwischen 0 und 35." sqref="E12">
      <formula1>0</formula1>
      <formula2>35</formula2>
    </dataValidation>
  </dataValidations>
  <pageMargins left="0.25" right="0.25" top="0.75" bottom="0.75" header="0.3" footer="0.3"/>
  <pageSetup paperSize="9" scale="83" orientation="portrait" horizontalDpi="300" verticalDpi="300" r:id="rId1"/>
  <headerFooter alignWithMargins="0"/>
  <colBreaks count="1" manualBreakCount="1">
    <brk id="6" max="1048575" man="1"/>
  </colBreaks>
  <legacyDrawing r:id="rId2"/>
</worksheet>
</file>

<file path=xl/worksheets/sheet2.xml><?xml version="1.0" encoding="utf-8"?>
<worksheet xmlns="http://schemas.openxmlformats.org/spreadsheetml/2006/main" xmlns:r="http://schemas.openxmlformats.org/officeDocument/2006/relationships">
  <sheetPr codeName="Tabelle4">
    <pageSetUpPr fitToPage="1"/>
  </sheetPr>
  <dimension ref="A1:Y55"/>
  <sheetViews>
    <sheetView showGridLines="0" showRowColHeaders="0" showZeros="0" zoomScaleNormal="100" workbookViewId="0">
      <pane xSplit="1" ySplit="3" topLeftCell="B4" activePane="bottomRight" state="frozen"/>
      <selection activeCell="D27" sqref="D27"/>
      <selection pane="topRight" activeCell="D27" sqref="D27"/>
      <selection pane="bottomLeft" activeCell="D27" sqref="D27"/>
      <selection pane="bottomRight" activeCell="V4" sqref="V4"/>
    </sheetView>
  </sheetViews>
  <sheetFormatPr baseColWidth="10" defaultColWidth="0" defaultRowHeight="12.75" zeroHeight="1"/>
  <cols>
    <col min="1" max="1" width="20.5703125" style="11" customWidth="1"/>
    <col min="2" max="10" width="7.140625" customWidth="1"/>
    <col min="11" max="11" width="8.140625" customWidth="1"/>
    <col min="12" max="21" width="8.140625" hidden="1" customWidth="1"/>
    <col min="22" max="23" width="12" customWidth="1"/>
    <col min="24" max="24" width="2" customWidth="1"/>
    <col min="25" max="25" width="28.5703125" hidden="1" customWidth="1"/>
    <col min="26" max="16384" width="11.42578125" hidden="1"/>
  </cols>
  <sheetData>
    <row r="1" spans="1:23" ht="18.75" customHeight="1">
      <c r="A1" s="51" t="str">
        <f>Einstellungen!D9&amp;" (gefahrene Runden)"</f>
        <v>GT Sprint 2018 (gefahrene Runden)</v>
      </c>
      <c r="B1" s="2"/>
      <c r="C1" s="2"/>
      <c r="E1" s="2"/>
      <c r="F1" s="1"/>
      <c r="V1" s="29"/>
      <c r="W1" s="4"/>
    </row>
    <row r="2" spans="1:23" ht="17.25" customHeight="1">
      <c r="A2" s="43"/>
      <c r="B2" s="31" t="s">
        <v>0</v>
      </c>
      <c r="C2" s="31" t="s">
        <v>1</v>
      </c>
      <c r="D2" s="31" t="s">
        <v>2</v>
      </c>
      <c r="E2" s="31" t="s">
        <v>3</v>
      </c>
      <c r="F2" s="31" t="s">
        <v>4</v>
      </c>
      <c r="G2" s="31" t="s">
        <v>5</v>
      </c>
      <c r="H2" s="31" t="s">
        <v>6</v>
      </c>
      <c r="I2" s="31" t="s">
        <v>7</v>
      </c>
      <c r="J2" s="31" t="s">
        <v>8</v>
      </c>
      <c r="K2" s="31" t="s">
        <v>9</v>
      </c>
      <c r="L2" s="31" t="s">
        <v>18</v>
      </c>
      <c r="M2" s="31" t="s">
        <v>19</v>
      </c>
      <c r="N2" s="31" t="s">
        <v>20</v>
      </c>
      <c r="O2" s="31" t="s">
        <v>21</v>
      </c>
      <c r="P2" s="31" t="s">
        <v>22</v>
      </c>
      <c r="Q2" s="31" t="s">
        <v>23</v>
      </c>
      <c r="R2" s="31" t="s">
        <v>24</v>
      </c>
      <c r="S2" s="31" t="s">
        <v>25</v>
      </c>
      <c r="T2" s="31" t="s">
        <v>26</v>
      </c>
      <c r="U2" s="125" t="s">
        <v>17</v>
      </c>
      <c r="V2" s="134" t="s">
        <v>100</v>
      </c>
      <c r="W2" s="134" t="s">
        <v>101</v>
      </c>
    </row>
    <row r="3" spans="1:23" ht="13.5" thickBot="1">
      <c r="A3" s="89" t="s">
        <v>64</v>
      </c>
      <c r="B3" s="123">
        <f>Startdatum</f>
        <v>43125</v>
      </c>
      <c r="C3" s="123">
        <f t="shared" ref="C3:U3" si="0">B3+IF(B3&gt;0,Wiederholung,)</f>
        <v>43153</v>
      </c>
      <c r="D3" s="123">
        <f t="shared" si="0"/>
        <v>43181</v>
      </c>
      <c r="E3" s="123">
        <f t="shared" si="0"/>
        <v>43209</v>
      </c>
      <c r="F3" s="123">
        <v>43265</v>
      </c>
      <c r="G3" s="123">
        <f t="shared" si="0"/>
        <v>43293</v>
      </c>
      <c r="H3" s="123">
        <f t="shared" si="0"/>
        <v>43321</v>
      </c>
      <c r="I3" s="123">
        <f t="shared" si="0"/>
        <v>43349</v>
      </c>
      <c r="J3" s="123">
        <f t="shared" si="0"/>
        <v>43377</v>
      </c>
      <c r="K3" s="123">
        <f t="shared" si="0"/>
        <v>43405</v>
      </c>
      <c r="L3" s="123">
        <f t="shared" si="0"/>
        <v>43433</v>
      </c>
      <c r="M3" s="123">
        <f t="shared" si="0"/>
        <v>43461</v>
      </c>
      <c r="N3" s="123">
        <f t="shared" si="0"/>
        <v>43489</v>
      </c>
      <c r="O3" s="123">
        <f t="shared" si="0"/>
        <v>43517</v>
      </c>
      <c r="P3" s="123">
        <f t="shared" si="0"/>
        <v>43545</v>
      </c>
      <c r="Q3" s="123">
        <f t="shared" si="0"/>
        <v>43573</v>
      </c>
      <c r="R3" s="123">
        <f t="shared" si="0"/>
        <v>43601</v>
      </c>
      <c r="S3" s="123">
        <f t="shared" si="0"/>
        <v>43629</v>
      </c>
      <c r="T3" s="123">
        <f t="shared" si="0"/>
        <v>43657</v>
      </c>
      <c r="U3" s="123">
        <f t="shared" si="0"/>
        <v>43685</v>
      </c>
      <c r="V3" s="126" t="s">
        <v>34</v>
      </c>
      <c r="W3" s="126" t="s">
        <v>34</v>
      </c>
    </row>
    <row r="4" spans="1:23">
      <c r="A4" s="83" t="s">
        <v>144</v>
      </c>
      <c r="B4" s="84">
        <v>135.85</v>
      </c>
      <c r="C4" s="84">
        <v>141.88</v>
      </c>
      <c r="D4" s="84">
        <v>142.07</v>
      </c>
      <c r="E4" s="84">
        <v>135.81</v>
      </c>
      <c r="F4" s="84">
        <v>136.75</v>
      </c>
      <c r="G4" s="84">
        <v>160.71</v>
      </c>
      <c r="H4" s="84">
        <v>114.07</v>
      </c>
      <c r="I4" s="84">
        <v>136.32</v>
      </c>
      <c r="J4" s="85"/>
      <c r="K4" s="85"/>
      <c r="L4" s="86"/>
      <c r="M4" s="86"/>
      <c r="N4" s="86"/>
      <c r="O4" s="86"/>
      <c r="P4" s="86"/>
      <c r="Q4" s="86"/>
      <c r="R4" s="86"/>
      <c r="S4" s="86"/>
      <c r="T4" s="86"/>
      <c r="U4" s="86"/>
      <c r="V4" s="87">
        <f>SUM(B4:U4)</f>
        <v>1103.46</v>
      </c>
      <c r="W4" s="88">
        <f>IF(V4&gt;0,RANK(V4,$V$4:$V$53,0),0)</f>
        <v>1</v>
      </c>
    </row>
    <row r="5" spans="1:23">
      <c r="A5" s="44" t="s">
        <v>146</v>
      </c>
      <c r="B5" s="34">
        <v>123.31</v>
      </c>
      <c r="C5" s="34">
        <v>134.25</v>
      </c>
      <c r="D5" s="34">
        <v>134.44</v>
      </c>
      <c r="E5" s="34">
        <v>125.94</v>
      </c>
      <c r="F5" s="34">
        <v>128.08000000000001</v>
      </c>
      <c r="G5" s="34">
        <v>124.95</v>
      </c>
      <c r="H5" s="34">
        <v>107.99</v>
      </c>
      <c r="I5" s="34">
        <v>131.06</v>
      </c>
      <c r="J5" s="35"/>
      <c r="K5" s="35"/>
      <c r="L5" s="36"/>
      <c r="M5" s="36"/>
      <c r="N5" s="36"/>
      <c r="O5" s="36"/>
      <c r="P5" s="36"/>
      <c r="Q5" s="36"/>
      <c r="R5" s="36"/>
      <c r="S5" s="36"/>
      <c r="T5" s="36"/>
      <c r="U5" s="37"/>
      <c r="V5" s="42">
        <f>SUM(B5:U5)</f>
        <v>1010.0200000000002</v>
      </c>
      <c r="W5" s="32">
        <f>IF(V5&gt;0,RANK(V5,$V$4:$V$53,0),0)</f>
        <v>2</v>
      </c>
    </row>
    <row r="6" spans="1:23">
      <c r="A6" s="44" t="s">
        <v>143</v>
      </c>
      <c r="B6" s="34">
        <v>136.19999999999999</v>
      </c>
      <c r="C6" s="34">
        <v>134.72</v>
      </c>
      <c r="D6" s="34">
        <v>139.09</v>
      </c>
      <c r="E6" s="34">
        <v>131.11000000000001</v>
      </c>
      <c r="F6" s="34"/>
      <c r="G6" s="34">
        <v>157.75</v>
      </c>
      <c r="H6" s="34">
        <v>112.56</v>
      </c>
      <c r="I6" s="34"/>
      <c r="J6" s="35"/>
      <c r="K6" s="35"/>
      <c r="L6" s="36"/>
      <c r="M6" s="36"/>
      <c r="N6" s="36"/>
      <c r="O6" s="36"/>
      <c r="P6" s="36"/>
      <c r="Q6" s="36"/>
      <c r="R6" s="36"/>
      <c r="S6" s="36"/>
      <c r="T6" s="36"/>
      <c r="U6" s="36"/>
      <c r="V6" s="42">
        <f>SUM(B6:U6)</f>
        <v>811.43000000000006</v>
      </c>
      <c r="W6" s="32">
        <f>IF(V6&gt;0,RANK(V6,$V$4:$V$53,0),0)</f>
        <v>3</v>
      </c>
    </row>
    <row r="7" spans="1:23">
      <c r="A7" s="44" t="s">
        <v>152</v>
      </c>
      <c r="B7" s="34">
        <v>133.93</v>
      </c>
      <c r="C7" s="34">
        <v>136.82</v>
      </c>
      <c r="D7" s="34">
        <v>137.80000000000001</v>
      </c>
      <c r="E7" s="34">
        <v>129.5</v>
      </c>
      <c r="F7" s="34"/>
      <c r="G7" s="34">
        <v>155.34</v>
      </c>
      <c r="H7" s="34">
        <v>109.33</v>
      </c>
      <c r="I7" s="34"/>
      <c r="J7" s="35"/>
      <c r="K7" s="35"/>
      <c r="L7" s="36"/>
      <c r="M7" s="36"/>
      <c r="N7" s="36"/>
      <c r="O7" s="36"/>
      <c r="P7" s="36"/>
      <c r="Q7" s="36"/>
      <c r="R7" s="36"/>
      <c r="S7" s="36"/>
      <c r="T7" s="36"/>
      <c r="U7" s="36"/>
      <c r="V7" s="42">
        <f>SUM(B7:U7)</f>
        <v>802.72</v>
      </c>
      <c r="W7" s="32">
        <f>IF(V7&gt;0,RANK(V7,$V$4:$V$53,0),0)</f>
        <v>4</v>
      </c>
    </row>
    <row r="8" spans="1:23">
      <c r="A8" s="44" t="s">
        <v>155</v>
      </c>
      <c r="B8" s="34">
        <v>127.24</v>
      </c>
      <c r="C8" s="34">
        <v>131.01</v>
      </c>
      <c r="D8" s="34">
        <v>129.65</v>
      </c>
      <c r="E8" s="34">
        <v>125.08</v>
      </c>
      <c r="F8" s="34"/>
      <c r="G8" s="34">
        <v>144.22999999999999</v>
      </c>
      <c r="H8" s="34"/>
      <c r="I8" s="34">
        <v>127.09</v>
      </c>
      <c r="J8" s="35"/>
      <c r="K8" s="35"/>
      <c r="L8" s="36"/>
      <c r="M8" s="36"/>
      <c r="N8" s="36"/>
      <c r="O8" s="36"/>
      <c r="P8" s="36"/>
      <c r="Q8" s="36"/>
      <c r="R8" s="36"/>
      <c r="S8" s="36"/>
      <c r="T8" s="36"/>
      <c r="U8" s="36"/>
      <c r="V8" s="42">
        <f>SUM(B8:U8)</f>
        <v>784.30000000000007</v>
      </c>
      <c r="W8" s="32">
        <f>IF(V8&gt;0,RANK(V8,$V$4:$V$53,0),0)</f>
        <v>5</v>
      </c>
    </row>
    <row r="9" spans="1:23">
      <c r="A9" s="44" t="s">
        <v>157</v>
      </c>
      <c r="B9" s="34"/>
      <c r="C9" s="34"/>
      <c r="D9" s="34">
        <v>136.75</v>
      </c>
      <c r="E9" s="34">
        <v>129.18</v>
      </c>
      <c r="F9" s="34">
        <v>132.53</v>
      </c>
      <c r="G9" s="34">
        <v>151.96</v>
      </c>
      <c r="H9" s="34"/>
      <c r="I9" s="34">
        <v>130.55000000000001</v>
      </c>
      <c r="J9" s="35"/>
      <c r="K9" s="35"/>
      <c r="L9" s="36"/>
      <c r="M9" s="36"/>
      <c r="N9" s="36"/>
      <c r="O9" s="36"/>
      <c r="P9" s="36"/>
      <c r="Q9" s="36"/>
      <c r="R9" s="36"/>
      <c r="S9" s="36"/>
      <c r="T9" s="36"/>
      <c r="U9" s="36"/>
      <c r="V9" s="42">
        <f>SUM(B9:U9)</f>
        <v>680.97</v>
      </c>
      <c r="W9" s="32">
        <f>IF(V9&gt;0,RANK(V9,$V$4:$V$53,0),0)</f>
        <v>6</v>
      </c>
    </row>
    <row r="10" spans="1:23">
      <c r="A10" s="44" t="s">
        <v>156</v>
      </c>
      <c r="B10" s="34"/>
      <c r="C10" s="34">
        <v>137.82</v>
      </c>
      <c r="D10" s="34">
        <v>137.01</v>
      </c>
      <c r="E10" s="34"/>
      <c r="F10" s="34">
        <v>134.19999999999999</v>
      </c>
      <c r="G10" s="34"/>
      <c r="H10" s="34">
        <v>113.06</v>
      </c>
      <c r="I10" s="34">
        <v>135.13999999999999</v>
      </c>
      <c r="J10" s="35"/>
      <c r="K10" s="35"/>
      <c r="L10" s="36"/>
      <c r="M10" s="36"/>
      <c r="N10" s="36"/>
      <c r="O10" s="36"/>
      <c r="P10" s="36"/>
      <c r="Q10" s="36"/>
      <c r="R10" s="36"/>
      <c r="S10" s="36"/>
      <c r="T10" s="36"/>
      <c r="U10" s="36"/>
      <c r="V10" s="42">
        <f>SUM(B10:U10)</f>
        <v>657.2299999999999</v>
      </c>
      <c r="W10" s="32">
        <f>IF(V10&gt;0,RANK(V10,$V$4:$V$53,0),0)</f>
        <v>7</v>
      </c>
    </row>
    <row r="11" spans="1:23">
      <c r="A11" s="44" t="s">
        <v>160</v>
      </c>
      <c r="B11" s="34"/>
      <c r="C11" s="34"/>
      <c r="D11" s="34"/>
      <c r="E11" s="34"/>
      <c r="F11" s="34">
        <v>127.53</v>
      </c>
      <c r="G11" s="34">
        <v>149.55000000000001</v>
      </c>
      <c r="H11" s="34">
        <v>108.22</v>
      </c>
      <c r="I11" s="34">
        <v>131.07</v>
      </c>
      <c r="J11" s="35"/>
      <c r="K11" s="35"/>
      <c r="L11" s="36"/>
      <c r="M11" s="36"/>
      <c r="N11" s="36"/>
      <c r="O11" s="36"/>
      <c r="P11" s="36"/>
      <c r="Q11" s="36"/>
      <c r="R11" s="36"/>
      <c r="S11" s="36"/>
      <c r="T11" s="36"/>
      <c r="U11" s="36"/>
      <c r="V11" s="42">
        <f>SUM(B11:U11)</f>
        <v>516.37000000000012</v>
      </c>
      <c r="W11" s="32">
        <f>IF(V11&gt;0,RANK(V11,$V$4:$V$53,0),0)</f>
        <v>8</v>
      </c>
    </row>
    <row r="12" spans="1:23">
      <c r="A12" s="44" t="s">
        <v>147</v>
      </c>
      <c r="B12" s="34">
        <v>126.46</v>
      </c>
      <c r="C12" s="34">
        <v>129.13</v>
      </c>
      <c r="D12" s="34"/>
      <c r="E12" s="34"/>
      <c r="F12" s="34">
        <v>122.63</v>
      </c>
      <c r="G12" s="34"/>
      <c r="H12" s="34"/>
      <c r="I12" s="34">
        <v>128.25</v>
      </c>
      <c r="J12" s="35"/>
      <c r="K12" s="35"/>
      <c r="L12" s="36"/>
      <c r="M12" s="36"/>
      <c r="N12" s="36"/>
      <c r="O12" s="36"/>
      <c r="P12" s="36"/>
      <c r="Q12" s="36"/>
      <c r="R12" s="36"/>
      <c r="S12" s="36"/>
      <c r="T12" s="36"/>
      <c r="U12" s="37"/>
      <c r="V12" s="42">
        <f>SUM(B12:U12)</f>
        <v>506.46999999999997</v>
      </c>
      <c r="W12" s="32">
        <f>IF(V12&gt;0,RANK(V12,$V$4:$V$53,0),0)</f>
        <v>9</v>
      </c>
    </row>
    <row r="13" spans="1:23">
      <c r="A13" s="44" t="s">
        <v>145</v>
      </c>
      <c r="B13" s="34">
        <v>135.28</v>
      </c>
      <c r="C13" s="34">
        <v>144.79</v>
      </c>
      <c r="D13" s="34">
        <v>140.55000000000001</v>
      </c>
      <c r="E13" s="34"/>
      <c r="F13" s="34"/>
      <c r="G13" s="34"/>
      <c r="H13" s="34"/>
      <c r="I13" s="34"/>
      <c r="J13" s="35"/>
      <c r="K13" s="35"/>
      <c r="L13" s="36"/>
      <c r="M13" s="36"/>
      <c r="N13" s="36"/>
      <c r="O13" s="36"/>
      <c r="P13" s="36"/>
      <c r="Q13" s="36"/>
      <c r="R13" s="36"/>
      <c r="S13" s="36"/>
      <c r="T13" s="36"/>
      <c r="U13" s="36"/>
      <c r="V13" s="42">
        <f>SUM(B13:U13)</f>
        <v>420.62</v>
      </c>
      <c r="W13" s="32">
        <f>IF(V13&gt;0,RANK(V13,$V$4:$V$53,0),0)</f>
        <v>10</v>
      </c>
    </row>
    <row r="14" spans="1:23">
      <c r="A14" s="44" t="s">
        <v>158</v>
      </c>
      <c r="B14" s="34"/>
      <c r="C14" s="34"/>
      <c r="D14" s="34">
        <v>131.4</v>
      </c>
      <c r="E14" s="34"/>
      <c r="F14" s="34"/>
      <c r="G14" s="34">
        <v>152.79</v>
      </c>
      <c r="H14" s="34">
        <v>110.62</v>
      </c>
      <c r="I14" s="34"/>
      <c r="J14" s="35"/>
      <c r="K14" s="35"/>
      <c r="L14" s="36"/>
      <c r="M14" s="36"/>
      <c r="N14" s="36"/>
      <c r="O14" s="36"/>
      <c r="P14" s="36"/>
      <c r="Q14" s="36"/>
      <c r="R14" s="36"/>
      <c r="S14" s="36"/>
      <c r="T14" s="36"/>
      <c r="U14" s="36"/>
      <c r="V14" s="42">
        <f>SUM(B14:U14)</f>
        <v>394.81</v>
      </c>
      <c r="W14" s="32">
        <f>IF(V14&gt;0,RANK(V14,$V$4:$V$53,0),0)</f>
        <v>11</v>
      </c>
    </row>
    <row r="15" spans="1:23">
      <c r="A15" s="44" t="s">
        <v>153</v>
      </c>
      <c r="B15" s="34">
        <v>121.26</v>
      </c>
      <c r="C15" s="34">
        <v>136.19999999999999</v>
      </c>
      <c r="D15" s="34">
        <v>131.18</v>
      </c>
      <c r="E15" s="34"/>
      <c r="F15" s="34"/>
      <c r="G15" s="34"/>
      <c r="H15" s="34"/>
      <c r="I15" s="34"/>
      <c r="J15" s="35"/>
      <c r="K15" s="35"/>
      <c r="L15" s="36"/>
      <c r="M15" s="36"/>
      <c r="N15" s="36"/>
      <c r="O15" s="36"/>
      <c r="P15" s="36"/>
      <c r="Q15" s="36"/>
      <c r="R15" s="36"/>
      <c r="S15" s="36"/>
      <c r="T15" s="36"/>
      <c r="U15" s="37"/>
      <c r="V15" s="42">
        <f>SUM(B15:U15)</f>
        <v>388.64</v>
      </c>
      <c r="W15" s="32">
        <f>IF(V15&gt;0,RANK(V15,$V$4:$V$53,0),0)</f>
        <v>12</v>
      </c>
    </row>
    <row r="16" spans="1:23">
      <c r="A16" s="44" t="s">
        <v>154</v>
      </c>
      <c r="B16" s="34">
        <v>115.42</v>
      </c>
      <c r="C16" s="34">
        <v>126.06</v>
      </c>
      <c r="D16" s="34"/>
      <c r="E16" s="34"/>
      <c r="F16" s="34"/>
      <c r="G16" s="34"/>
      <c r="H16" s="34"/>
      <c r="I16" s="34"/>
      <c r="J16" s="35"/>
      <c r="K16" s="35"/>
      <c r="L16" s="36"/>
      <c r="M16" s="36"/>
      <c r="N16" s="36"/>
      <c r="O16" s="36"/>
      <c r="P16" s="36"/>
      <c r="Q16" s="36"/>
      <c r="R16" s="36"/>
      <c r="S16" s="36"/>
      <c r="T16" s="36"/>
      <c r="U16" s="36"/>
      <c r="V16" s="42">
        <f>SUM(B16:U16)</f>
        <v>241.48000000000002</v>
      </c>
      <c r="W16" s="32">
        <f>IF(V16&gt;0,RANK(V16,$V$4:$V$53,0),0)</f>
        <v>13</v>
      </c>
    </row>
    <row r="17" spans="1:25">
      <c r="A17" s="44" t="s">
        <v>150</v>
      </c>
      <c r="B17" s="34">
        <v>138.22</v>
      </c>
      <c r="C17" s="34"/>
      <c r="D17" s="34"/>
      <c r="E17" s="34"/>
      <c r="F17" s="34"/>
      <c r="G17" s="34"/>
      <c r="H17" s="34"/>
      <c r="I17" s="34"/>
      <c r="J17" s="35"/>
      <c r="K17" s="35"/>
      <c r="L17" s="36"/>
      <c r="M17" s="36"/>
      <c r="N17" s="36"/>
      <c r="O17" s="36"/>
      <c r="P17" s="36"/>
      <c r="Q17" s="36"/>
      <c r="R17" s="36"/>
      <c r="S17" s="36"/>
      <c r="T17" s="36"/>
      <c r="U17" s="36"/>
      <c r="V17" s="42">
        <f>SUM(B17:U17)</f>
        <v>138.22</v>
      </c>
      <c r="W17" s="32">
        <f>IF(V17&gt;0,RANK(V17,$V$4:$V$53,0),0)</f>
        <v>14</v>
      </c>
    </row>
    <row r="18" spans="1:25">
      <c r="A18" s="44" t="s">
        <v>151</v>
      </c>
      <c r="B18" s="34">
        <v>138.07</v>
      </c>
      <c r="C18" s="34"/>
      <c r="D18" s="34"/>
      <c r="E18" s="34"/>
      <c r="F18" s="34"/>
      <c r="G18" s="34"/>
      <c r="H18" s="34"/>
      <c r="I18" s="34"/>
      <c r="J18" s="35"/>
      <c r="K18" s="35"/>
      <c r="L18" s="36"/>
      <c r="M18" s="36"/>
      <c r="N18" s="36"/>
      <c r="O18" s="36"/>
      <c r="P18" s="36"/>
      <c r="Q18" s="36"/>
      <c r="R18" s="36"/>
      <c r="S18" s="36"/>
      <c r="T18" s="36"/>
      <c r="U18" s="36"/>
      <c r="V18" s="42">
        <f>SUM(B18:U18)</f>
        <v>138.07</v>
      </c>
      <c r="W18" s="32">
        <f>IF(V18&gt;0,RANK(V18,$V$4:$V$53,0),0)</f>
        <v>15</v>
      </c>
    </row>
    <row r="19" spans="1:25">
      <c r="A19" s="44" t="s">
        <v>159</v>
      </c>
      <c r="B19" s="34"/>
      <c r="C19" s="34"/>
      <c r="D19" s="34"/>
      <c r="E19" s="34"/>
      <c r="F19" s="34">
        <v>132.79</v>
      </c>
      <c r="G19" s="34"/>
      <c r="H19" s="34"/>
      <c r="I19" s="34"/>
      <c r="J19" s="35"/>
      <c r="K19" s="35"/>
      <c r="L19" s="36"/>
      <c r="M19" s="36"/>
      <c r="N19" s="36"/>
      <c r="O19" s="36"/>
      <c r="P19" s="36"/>
      <c r="Q19" s="36"/>
      <c r="R19" s="36"/>
      <c r="S19" s="36"/>
      <c r="T19" s="36"/>
      <c r="U19" s="36"/>
      <c r="V19" s="42">
        <f>SUM(B19:U19)</f>
        <v>132.79</v>
      </c>
      <c r="W19" s="32">
        <f>IF(V19&gt;0,RANK(V19,$V$4:$V$53,0),0)</f>
        <v>16</v>
      </c>
      <c r="Y19" s="135"/>
    </row>
    <row r="20" spans="1:25">
      <c r="A20" s="44" t="s">
        <v>149</v>
      </c>
      <c r="B20" s="34">
        <v>132.55000000000001</v>
      </c>
      <c r="C20" s="34"/>
      <c r="D20" s="34"/>
      <c r="E20" s="34"/>
      <c r="F20" s="34"/>
      <c r="G20" s="34"/>
      <c r="H20" s="34"/>
      <c r="I20" s="34"/>
      <c r="J20" s="35"/>
      <c r="K20" s="35"/>
      <c r="L20" s="36"/>
      <c r="M20" s="36"/>
      <c r="N20" s="36"/>
      <c r="O20" s="36"/>
      <c r="P20" s="36"/>
      <c r="Q20" s="36"/>
      <c r="R20" s="36"/>
      <c r="S20" s="36"/>
      <c r="T20" s="36"/>
      <c r="U20" s="36"/>
      <c r="V20" s="42">
        <f>SUM(B20:U20)</f>
        <v>132.55000000000001</v>
      </c>
      <c r="W20" s="32">
        <f>IF(V20&gt;0,RANK(V20,$V$4:$V$53,0),0)</f>
        <v>17</v>
      </c>
      <c r="Y20" s="135"/>
    </row>
    <row r="21" spans="1:25">
      <c r="A21" s="44" t="s">
        <v>161</v>
      </c>
      <c r="B21" s="34"/>
      <c r="C21" s="34"/>
      <c r="D21" s="34"/>
      <c r="E21" s="34"/>
      <c r="F21" s="34">
        <v>125.65</v>
      </c>
      <c r="G21" s="34"/>
      <c r="H21" s="34"/>
      <c r="I21" s="34"/>
      <c r="J21" s="35"/>
      <c r="K21" s="35"/>
      <c r="L21" s="36"/>
      <c r="M21" s="36"/>
      <c r="N21" s="36"/>
      <c r="O21" s="36"/>
      <c r="P21" s="36"/>
      <c r="Q21" s="36"/>
      <c r="R21" s="36"/>
      <c r="S21" s="36"/>
      <c r="T21" s="36"/>
      <c r="U21" s="36"/>
      <c r="V21" s="42">
        <f>SUM(B21:U21)</f>
        <v>125.65</v>
      </c>
      <c r="W21" s="32">
        <f>IF(V21&gt;0,RANK(V21,$V$4:$V$53,0),0)</f>
        <v>18</v>
      </c>
      <c r="Y21" s="135"/>
    </row>
    <row r="22" spans="1:25">
      <c r="A22" s="44" t="s">
        <v>162</v>
      </c>
      <c r="B22" s="34"/>
      <c r="C22" s="34"/>
      <c r="D22" s="34"/>
      <c r="E22" s="34"/>
      <c r="F22" s="34"/>
      <c r="G22" s="34"/>
      <c r="H22" s="34">
        <v>104.64</v>
      </c>
      <c r="I22" s="34"/>
      <c r="J22" s="35"/>
      <c r="K22" s="35"/>
      <c r="L22" s="36"/>
      <c r="M22" s="36"/>
      <c r="N22" s="36"/>
      <c r="O22" s="36"/>
      <c r="P22" s="36"/>
      <c r="Q22" s="36"/>
      <c r="R22" s="36"/>
      <c r="S22" s="36"/>
      <c r="T22" s="36"/>
      <c r="U22" s="36"/>
      <c r="V22" s="42">
        <f>SUM(B22:U22)</f>
        <v>104.64</v>
      </c>
      <c r="W22" s="32">
        <f>IF(V22&gt;0,RANK(V22,$V$4:$V$53,0),0)</f>
        <v>19</v>
      </c>
      <c r="Y22" s="135"/>
    </row>
    <row r="23" spans="1:25">
      <c r="A23" s="44"/>
      <c r="B23" s="34"/>
      <c r="C23" s="34"/>
      <c r="D23" s="34"/>
      <c r="E23" s="34"/>
      <c r="F23" s="34"/>
      <c r="G23" s="34"/>
      <c r="H23" s="34"/>
      <c r="I23" s="34"/>
      <c r="J23" s="35"/>
      <c r="K23" s="35"/>
      <c r="L23" s="36"/>
      <c r="M23" s="36"/>
      <c r="N23" s="36"/>
      <c r="O23" s="36"/>
      <c r="P23" s="36"/>
      <c r="Q23" s="36"/>
      <c r="R23" s="36"/>
      <c r="S23" s="36"/>
      <c r="T23" s="36"/>
      <c r="U23" s="36"/>
      <c r="V23" s="42">
        <f>SUM(B23:U23)</f>
        <v>0</v>
      </c>
      <c r="W23" s="32">
        <f>IF(V23&gt;0,RANK(V23,$V$4:$V$53,0),0)</f>
        <v>0</v>
      </c>
      <c r="Y23" s="135"/>
    </row>
    <row r="24" spans="1:25" ht="13.5" thickBot="1">
      <c r="A24" s="44"/>
      <c r="B24" s="34"/>
      <c r="C24" s="34"/>
      <c r="D24" s="34"/>
      <c r="E24" s="34"/>
      <c r="F24" s="34"/>
      <c r="G24" s="34"/>
      <c r="H24" s="34"/>
      <c r="I24" s="34"/>
      <c r="J24" s="35"/>
      <c r="K24" s="35"/>
      <c r="L24" s="36"/>
      <c r="M24" s="36"/>
      <c r="N24" s="36"/>
      <c r="O24" s="36"/>
      <c r="P24" s="36"/>
      <c r="Q24" s="36"/>
      <c r="R24" s="36"/>
      <c r="S24" s="36"/>
      <c r="T24" s="36"/>
      <c r="U24" s="36"/>
      <c r="V24" s="42">
        <f>SUM(B24:U24)</f>
        <v>0</v>
      </c>
      <c r="W24" s="32">
        <f>IF(V24&gt;0,RANK(V24,$V$4:$V$53,0),0)</f>
        <v>0</v>
      </c>
      <c r="Y24" s="135"/>
    </row>
    <row r="25" spans="1:25" hidden="1">
      <c r="A25" s="44"/>
      <c r="B25" s="34"/>
      <c r="C25" s="34"/>
      <c r="D25" s="34"/>
      <c r="E25" s="34"/>
      <c r="F25" s="34"/>
      <c r="G25" s="34"/>
      <c r="H25" s="34"/>
      <c r="I25" s="34"/>
      <c r="J25" s="35"/>
      <c r="K25" s="35"/>
      <c r="L25" s="36"/>
      <c r="M25" s="36"/>
      <c r="N25" s="36"/>
      <c r="O25" s="36"/>
      <c r="P25" s="36"/>
      <c r="Q25" s="36"/>
      <c r="R25" s="36"/>
      <c r="S25" s="36"/>
      <c r="T25" s="36"/>
      <c r="U25" s="36"/>
      <c r="V25" s="42">
        <f t="shared" ref="V25:V53" si="1">SUM(B25:U25)</f>
        <v>0</v>
      </c>
      <c r="W25" s="32">
        <f t="shared" ref="W25:W35" si="2">IF(V25&gt;0,RANK(V25,$V$4:$V$53,0),0)</f>
        <v>0</v>
      </c>
      <c r="Y25" s="135"/>
    </row>
    <row r="26" spans="1:25" hidden="1">
      <c r="A26" s="44"/>
      <c r="B26" s="34"/>
      <c r="C26" s="34"/>
      <c r="D26" s="34"/>
      <c r="E26" s="34"/>
      <c r="F26" s="34"/>
      <c r="G26" s="34"/>
      <c r="H26" s="34"/>
      <c r="I26" s="34"/>
      <c r="J26" s="35"/>
      <c r="K26" s="35"/>
      <c r="L26" s="36"/>
      <c r="M26" s="36"/>
      <c r="N26" s="36"/>
      <c r="O26" s="36"/>
      <c r="P26" s="36"/>
      <c r="Q26" s="36"/>
      <c r="R26" s="36"/>
      <c r="S26" s="36"/>
      <c r="T26" s="36"/>
      <c r="U26" s="36"/>
      <c r="V26" s="42">
        <f t="shared" si="1"/>
        <v>0</v>
      </c>
      <c r="W26" s="32">
        <f t="shared" si="2"/>
        <v>0</v>
      </c>
      <c r="Y26" s="135"/>
    </row>
    <row r="27" spans="1:25" hidden="1">
      <c r="A27" s="44"/>
      <c r="B27" s="34"/>
      <c r="C27" s="34"/>
      <c r="D27" s="34"/>
      <c r="E27" s="34"/>
      <c r="F27" s="34"/>
      <c r="G27" s="34"/>
      <c r="H27" s="34"/>
      <c r="I27" s="34"/>
      <c r="J27" s="35"/>
      <c r="K27" s="35"/>
      <c r="L27" s="36"/>
      <c r="M27" s="36"/>
      <c r="N27" s="36"/>
      <c r="O27" s="36"/>
      <c r="P27" s="36"/>
      <c r="Q27" s="36"/>
      <c r="R27" s="36"/>
      <c r="S27" s="36"/>
      <c r="T27" s="36"/>
      <c r="U27" s="36"/>
      <c r="V27" s="42">
        <f t="shared" si="1"/>
        <v>0</v>
      </c>
      <c r="W27" s="32">
        <f t="shared" si="2"/>
        <v>0</v>
      </c>
      <c r="Y27" s="135"/>
    </row>
    <row r="28" spans="1:25" hidden="1">
      <c r="A28" s="44"/>
      <c r="B28" s="34"/>
      <c r="C28" s="34"/>
      <c r="D28" s="34"/>
      <c r="E28" s="34"/>
      <c r="F28" s="34"/>
      <c r="G28" s="34"/>
      <c r="H28" s="34"/>
      <c r="I28" s="34"/>
      <c r="J28" s="35"/>
      <c r="K28" s="35"/>
      <c r="L28" s="36"/>
      <c r="M28" s="36"/>
      <c r="N28" s="36"/>
      <c r="O28" s="36"/>
      <c r="P28" s="36"/>
      <c r="Q28" s="36"/>
      <c r="R28" s="36"/>
      <c r="S28" s="36"/>
      <c r="T28" s="36"/>
      <c r="U28" s="36"/>
      <c r="V28" s="42">
        <f t="shared" si="1"/>
        <v>0</v>
      </c>
      <c r="W28" s="32">
        <f t="shared" si="2"/>
        <v>0</v>
      </c>
      <c r="Y28" s="135"/>
    </row>
    <row r="29" spans="1:25" hidden="1">
      <c r="A29" s="44"/>
      <c r="B29" s="34"/>
      <c r="C29" s="34"/>
      <c r="D29" s="34"/>
      <c r="E29" s="34"/>
      <c r="F29" s="34"/>
      <c r="G29" s="34"/>
      <c r="H29" s="34"/>
      <c r="I29" s="34"/>
      <c r="J29" s="35"/>
      <c r="K29" s="35"/>
      <c r="L29" s="36"/>
      <c r="M29" s="36"/>
      <c r="N29" s="36"/>
      <c r="O29" s="36"/>
      <c r="P29" s="36"/>
      <c r="Q29" s="36"/>
      <c r="R29" s="36"/>
      <c r="S29" s="36"/>
      <c r="T29" s="36"/>
      <c r="U29" s="36"/>
      <c r="V29" s="42">
        <f t="shared" si="1"/>
        <v>0</v>
      </c>
      <c r="W29" s="32">
        <f t="shared" si="2"/>
        <v>0</v>
      </c>
      <c r="Y29" s="135"/>
    </row>
    <row r="30" spans="1:25" hidden="1">
      <c r="A30" s="44"/>
      <c r="B30" s="34"/>
      <c r="C30" s="34"/>
      <c r="D30" s="34"/>
      <c r="E30" s="34"/>
      <c r="F30" s="34"/>
      <c r="G30" s="34"/>
      <c r="H30" s="34"/>
      <c r="I30" s="34"/>
      <c r="J30" s="35"/>
      <c r="K30" s="35"/>
      <c r="L30" s="36"/>
      <c r="M30" s="36"/>
      <c r="N30" s="36"/>
      <c r="O30" s="36"/>
      <c r="P30" s="36"/>
      <c r="Q30" s="36"/>
      <c r="R30" s="36"/>
      <c r="S30" s="36"/>
      <c r="T30" s="36"/>
      <c r="U30" s="36"/>
      <c r="V30" s="42">
        <f t="shared" si="1"/>
        <v>0</v>
      </c>
      <c r="W30" s="32">
        <f t="shared" si="2"/>
        <v>0</v>
      </c>
      <c r="Y30" s="135"/>
    </row>
    <row r="31" spans="1:25" hidden="1">
      <c r="A31" s="44"/>
      <c r="B31" s="34"/>
      <c r="C31" s="34"/>
      <c r="D31" s="34"/>
      <c r="E31" s="34"/>
      <c r="F31" s="34"/>
      <c r="G31" s="34"/>
      <c r="H31" s="34"/>
      <c r="I31" s="34"/>
      <c r="J31" s="35"/>
      <c r="K31" s="35"/>
      <c r="L31" s="36"/>
      <c r="M31" s="36"/>
      <c r="N31" s="36"/>
      <c r="O31" s="36"/>
      <c r="P31" s="36"/>
      <c r="Q31" s="36"/>
      <c r="R31" s="36"/>
      <c r="S31" s="36"/>
      <c r="T31" s="36"/>
      <c r="U31" s="36"/>
      <c r="V31" s="42">
        <f t="shared" si="1"/>
        <v>0</v>
      </c>
      <c r="W31" s="32">
        <f t="shared" si="2"/>
        <v>0</v>
      </c>
      <c r="Y31" s="135"/>
    </row>
    <row r="32" spans="1:25" hidden="1">
      <c r="A32" s="44"/>
      <c r="B32" s="34"/>
      <c r="C32" s="34"/>
      <c r="D32" s="34"/>
      <c r="E32" s="34"/>
      <c r="F32" s="34"/>
      <c r="G32" s="34"/>
      <c r="H32" s="34"/>
      <c r="I32" s="34"/>
      <c r="J32" s="35"/>
      <c r="K32" s="35"/>
      <c r="L32" s="36"/>
      <c r="M32" s="36"/>
      <c r="N32" s="36"/>
      <c r="O32" s="36"/>
      <c r="P32" s="36"/>
      <c r="Q32" s="36"/>
      <c r="R32" s="36"/>
      <c r="S32" s="36"/>
      <c r="T32" s="36"/>
      <c r="U32" s="36"/>
      <c r="V32" s="42">
        <f t="shared" si="1"/>
        <v>0</v>
      </c>
      <c r="W32" s="32">
        <f t="shared" si="2"/>
        <v>0</v>
      </c>
      <c r="Y32" s="135"/>
    </row>
    <row r="33" spans="1:25" hidden="1">
      <c r="A33" s="44"/>
      <c r="B33" s="34"/>
      <c r="C33" s="34"/>
      <c r="D33" s="34"/>
      <c r="E33" s="34"/>
      <c r="F33" s="34"/>
      <c r="G33" s="34"/>
      <c r="H33" s="34"/>
      <c r="I33" s="34"/>
      <c r="J33" s="35"/>
      <c r="K33" s="35"/>
      <c r="L33" s="36"/>
      <c r="M33" s="36"/>
      <c r="N33" s="36"/>
      <c r="O33" s="36"/>
      <c r="P33" s="36"/>
      <c r="Q33" s="36"/>
      <c r="R33" s="36"/>
      <c r="S33" s="36"/>
      <c r="T33" s="36"/>
      <c r="U33" s="36"/>
      <c r="V33" s="42">
        <f t="shared" si="1"/>
        <v>0</v>
      </c>
      <c r="W33" s="32">
        <f t="shared" si="2"/>
        <v>0</v>
      </c>
      <c r="Y33" s="135"/>
    </row>
    <row r="34" spans="1:25" hidden="1">
      <c r="A34" s="44"/>
      <c r="B34" s="34"/>
      <c r="C34" s="34"/>
      <c r="D34" s="34"/>
      <c r="E34" s="34"/>
      <c r="F34" s="34"/>
      <c r="G34" s="34"/>
      <c r="H34" s="34"/>
      <c r="I34" s="34"/>
      <c r="J34" s="35"/>
      <c r="K34" s="35"/>
      <c r="L34" s="36"/>
      <c r="M34" s="36"/>
      <c r="N34" s="36"/>
      <c r="O34" s="36"/>
      <c r="P34" s="36"/>
      <c r="Q34" s="36"/>
      <c r="R34" s="36"/>
      <c r="S34" s="36"/>
      <c r="T34" s="36"/>
      <c r="U34" s="36"/>
      <c r="V34" s="42">
        <f t="shared" si="1"/>
        <v>0</v>
      </c>
      <c r="W34" s="32">
        <f t="shared" si="2"/>
        <v>0</v>
      </c>
      <c r="Y34" s="135"/>
    </row>
    <row r="35" spans="1:25" hidden="1">
      <c r="A35" s="44"/>
      <c r="B35" s="34"/>
      <c r="C35" s="34"/>
      <c r="D35" s="34"/>
      <c r="E35" s="34"/>
      <c r="F35" s="34"/>
      <c r="G35" s="34"/>
      <c r="H35" s="34"/>
      <c r="I35" s="34"/>
      <c r="J35" s="35"/>
      <c r="K35" s="35"/>
      <c r="L35" s="36"/>
      <c r="M35" s="36"/>
      <c r="N35" s="36"/>
      <c r="O35" s="36"/>
      <c r="P35" s="36"/>
      <c r="Q35" s="36"/>
      <c r="R35" s="36"/>
      <c r="S35" s="36"/>
      <c r="T35" s="36"/>
      <c r="U35" s="36"/>
      <c r="V35" s="42">
        <f t="shared" si="1"/>
        <v>0</v>
      </c>
      <c r="W35" s="32">
        <f t="shared" si="2"/>
        <v>0</v>
      </c>
      <c r="Y35" s="135"/>
    </row>
    <row r="36" spans="1:25" hidden="1">
      <c r="A36" s="44"/>
      <c r="B36" s="34"/>
      <c r="C36" s="34"/>
      <c r="D36" s="34"/>
      <c r="E36" s="34"/>
      <c r="F36" s="34"/>
      <c r="G36" s="34"/>
      <c r="H36" s="34"/>
      <c r="I36" s="34"/>
      <c r="J36" s="35"/>
      <c r="K36" s="35"/>
      <c r="L36" s="36"/>
      <c r="M36" s="36"/>
      <c r="N36" s="36"/>
      <c r="O36" s="36"/>
      <c r="P36" s="36"/>
      <c r="Q36" s="36"/>
      <c r="R36" s="36"/>
      <c r="S36" s="36"/>
      <c r="T36" s="36"/>
      <c r="U36" s="36"/>
      <c r="V36" s="42">
        <f t="shared" si="1"/>
        <v>0</v>
      </c>
      <c r="W36" s="32">
        <f t="shared" ref="W36:W53" si="3">IF(V36&gt;0,RANK(V36,$V$4:$V$53,0),0)</f>
        <v>0</v>
      </c>
      <c r="Y36" s="135"/>
    </row>
    <row r="37" spans="1:25" hidden="1">
      <c r="A37" s="44"/>
      <c r="B37" s="34"/>
      <c r="C37" s="34"/>
      <c r="D37" s="34"/>
      <c r="E37" s="34"/>
      <c r="F37" s="34"/>
      <c r="G37" s="34"/>
      <c r="H37" s="34"/>
      <c r="I37" s="34"/>
      <c r="J37" s="35"/>
      <c r="K37" s="35"/>
      <c r="L37" s="36"/>
      <c r="M37" s="36"/>
      <c r="N37" s="36"/>
      <c r="O37" s="36"/>
      <c r="P37" s="36"/>
      <c r="Q37" s="36"/>
      <c r="R37" s="36"/>
      <c r="S37" s="36"/>
      <c r="T37" s="36"/>
      <c r="U37" s="36"/>
      <c r="V37" s="42">
        <f t="shared" si="1"/>
        <v>0</v>
      </c>
      <c r="W37" s="32">
        <f t="shared" si="3"/>
        <v>0</v>
      </c>
      <c r="Y37" s="135"/>
    </row>
    <row r="38" spans="1:25" hidden="1">
      <c r="A38" s="44"/>
      <c r="B38" s="34"/>
      <c r="C38" s="34"/>
      <c r="D38" s="34"/>
      <c r="E38" s="34"/>
      <c r="F38" s="34"/>
      <c r="G38" s="34"/>
      <c r="H38" s="34"/>
      <c r="I38" s="34"/>
      <c r="J38" s="35"/>
      <c r="K38" s="35"/>
      <c r="L38" s="36"/>
      <c r="M38" s="36"/>
      <c r="N38" s="36"/>
      <c r="O38" s="36"/>
      <c r="P38" s="36"/>
      <c r="Q38" s="36"/>
      <c r="R38" s="36"/>
      <c r="S38" s="36"/>
      <c r="T38" s="36"/>
      <c r="U38" s="36"/>
      <c r="V38" s="42">
        <f t="shared" si="1"/>
        <v>0</v>
      </c>
      <c r="W38" s="32">
        <f t="shared" si="3"/>
        <v>0</v>
      </c>
      <c r="Y38" s="135"/>
    </row>
    <row r="39" spans="1:25" hidden="1">
      <c r="A39" s="44"/>
      <c r="B39" s="34"/>
      <c r="C39" s="34"/>
      <c r="D39" s="34"/>
      <c r="E39" s="34"/>
      <c r="F39" s="34"/>
      <c r="G39" s="34"/>
      <c r="H39" s="34"/>
      <c r="I39" s="34"/>
      <c r="J39" s="35"/>
      <c r="K39" s="35"/>
      <c r="L39" s="36"/>
      <c r="M39" s="36"/>
      <c r="N39" s="36"/>
      <c r="O39" s="36"/>
      <c r="P39" s="36"/>
      <c r="Q39" s="36"/>
      <c r="R39" s="36"/>
      <c r="S39" s="36"/>
      <c r="T39" s="36"/>
      <c r="U39" s="36"/>
      <c r="V39" s="42">
        <f t="shared" si="1"/>
        <v>0</v>
      </c>
      <c r="W39" s="32">
        <f t="shared" si="3"/>
        <v>0</v>
      </c>
      <c r="Y39" s="135"/>
    </row>
    <row r="40" spans="1:25" hidden="1">
      <c r="A40" s="44"/>
      <c r="B40" s="34"/>
      <c r="C40" s="34"/>
      <c r="D40" s="34"/>
      <c r="E40" s="34"/>
      <c r="F40" s="34"/>
      <c r="G40" s="34"/>
      <c r="H40" s="34"/>
      <c r="I40" s="34"/>
      <c r="J40" s="35"/>
      <c r="K40" s="35"/>
      <c r="L40" s="36"/>
      <c r="M40" s="36"/>
      <c r="N40" s="36"/>
      <c r="O40" s="36"/>
      <c r="P40" s="36"/>
      <c r="Q40" s="36"/>
      <c r="R40" s="36"/>
      <c r="S40" s="36"/>
      <c r="T40" s="36"/>
      <c r="U40" s="36"/>
      <c r="V40" s="42">
        <f t="shared" si="1"/>
        <v>0</v>
      </c>
      <c r="W40" s="32">
        <f t="shared" si="3"/>
        <v>0</v>
      </c>
      <c r="Y40" s="135"/>
    </row>
    <row r="41" spans="1:25" hidden="1">
      <c r="A41" s="44"/>
      <c r="B41" s="34"/>
      <c r="C41" s="34"/>
      <c r="D41" s="34"/>
      <c r="E41" s="34"/>
      <c r="F41" s="34"/>
      <c r="G41" s="34"/>
      <c r="H41" s="34"/>
      <c r="I41" s="34"/>
      <c r="J41" s="35"/>
      <c r="K41" s="35"/>
      <c r="L41" s="36"/>
      <c r="M41" s="36"/>
      <c r="N41" s="36"/>
      <c r="O41" s="36"/>
      <c r="P41" s="36"/>
      <c r="Q41" s="36"/>
      <c r="R41" s="36"/>
      <c r="S41" s="36"/>
      <c r="T41" s="36"/>
      <c r="U41" s="36"/>
      <c r="V41" s="42">
        <f t="shared" si="1"/>
        <v>0</v>
      </c>
      <c r="W41" s="32">
        <f t="shared" si="3"/>
        <v>0</v>
      </c>
      <c r="Y41" s="135"/>
    </row>
    <row r="42" spans="1:25" hidden="1">
      <c r="A42" s="44"/>
      <c r="B42" s="34"/>
      <c r="C42" s="34"/>
      <c r="D42" s="34"/>
      <c r="E42" s="34"/>
      <c r="F42" s="34"/>
      <c r="G42" s="34"/>
      <c r="H42" s="34"/>
      <c r="I42" s="34"/>
      <c r="J42" s="35"/>
      <c r="K42" s="35"/>
      <c r="L42" s="36"/>
      <c r="M42" s="36"/>
      <c r="N42" s="36"/>
      <c r="O42" s="36"/>
      <c r="P42" s="36"/>
      <c r="Q42" s="36"/>
      <c r="R42" s="36"/>
      <c r="S42" s="36"/>
      <c r="T42" s="36"/>
      <c r="U42" s="36"/>
      <c r="V42" s="42">
        <f t="shared" si="1"/>
        <v>0</v>
      </c>
      <c r="W42" s="32">
        <f t="shared" si="3"/>
        <v>0</v>
      </c>
      <c r="Y42" s="135"/>
    </row>
    <row r="43" spans="1:25" hidden="1">
      <c r="A43" s="44"/>
      <c r="B43" s="34"/>
      <c r="C43" s="34"/>
      <c r="D43" s="34"/>
      <c r="E43" s="34"/>
      <c r="F43" s="34"/>
      <c r="G43" s="34"/>
      <c r="H43" s="34"/>
      <c r="I43" s="34"/>
      <c r="J43" s="35"/>
      <c r="K43" s="35"/>
      <c r="L43" s="36"/>
      <c r="M43" s="36"/>
      <c r="N43" s="36"/>
      <c r="O43" s="36"/>
      <c r="P43" s="36"/>
      <c r="Q43" s="36"/>
      <c r="R43" s="36"/>
      <c r="S43" s="36"/>
      <c r="T43" s="36"/>
      <c r="U43" s="36"/>
      <c r="V43" s="42">
        <f t="shared" si="1"/>
        <v>0</v>
      </c>
      <c r="W43" s="32">
        <f t="shared" si="3"/>
        <v>0</v>
      </c>
      <c r="Y43" s="135"/>
    </row>
    <row r="44" spans="1:25" hidden="1">
      <c r="A44" s="45"/>
      <c r="B44" s="38"/>
      <c r="C44" s="38"/>
      <c r="D44" s="38"/>
      <c r="E44" s="38"/>
      <c r="F44" s="38"/>
      <c r="G44" s="38"/>
      <c r="H44" s="38"/>
      <c r="I44" s="38"/>
      <c r="J44" s="38"/>
      <c r="K44" s="38"/>
      <c r="L44" s="39"/>
      <c r="M44" s="39"/>
      <c r="N44" s="39"/>
      <c r="O44" s="39"/>
      <c r="P44" s="39"/>
      <c r="Q44" s="39"/>
      <c r="R44" s="39"/>
      <c r="S44" s="39"/>
      <c r="T44" s="39"/>
      <c r="U44" s="39"/>
      <c r="V44" s="42">
        <f t="shared" si="1"/>
        <v>0</v>
      </c>
      <c r="W44" s="32">
        <f t="shared" si="3"/>
        <v>0</v>
      </c>
      <c r="Y44" s="135"/>
    </row>
    <row r="45" spans="1:25" hidden="1">
      <c r="A45" s="45"/>
      <c r="B45" s="38"/>
      <c r="C45" s="38"/>
      <c r="D45" s="38"/>
      <c r="E45" s="38"/>
      <c r="F45" s="38"/>
      <c r="G45" s="38"/>
      <c r="H45" s="38"/>
      <c r="I45" s="38"/>
      <c r="J45" s="38"/>
      <c r="K45" s="38"/>
      <c r="L45" s="39"/>
      <c r="M45" s="39"/>
      <c r="N45" s="39"/>
      <c r="O45" s="39"/>
      <c r="P45" s="39"/>
      <c r="Q45" s="39"/>
      <c r="R45" s="39"/>
      <c r="S45" s="39"/>
      <c r="T45" s="39"/>
      <c r="U45" s="39"/>
      <c r="V45" s="42">
        <f t="shared" si="1"/>
        <v>0</v>
      </c>
      <c r="W45" s="32">
        <f t="shared" si="3"/>
        <v>0</v>
      </c>
      <c r="Y45" s="135"/>
    </row>
    <row r="46" spans="1:25" hidden="1">
      <c r="A46" s="45"/>
      <c r="B46" s="38"/>
      <c r="C46" s="38"/>
      <c r="D46" s="38"/>
      <c r="E46" s="38"/>
      <c r="F46" s="38"/>
      <c r="G46" s="38"/>
      <c r="H46" s="38"/>
      <c r="I46" s="38"/>
      <c r="J46" s="38"/>
      <c r="K46" s="38"/>
      <c r="L46" s="39"/>
      <c r="M46" s="39"/>
      <c r="N46" s="39"/>
      <c r="O46" s="39"/>
      <c r="P46" s="39"/>
      <c r="Q46" s="39"/>
      <c r="R46" s="39"/>
      <c r="S46" s="39"/>
      <c r="T46" s="39"/>
      <c r="U46" s="39"/>
      <c r="V46" s="42">
        <f t="shared" si="1"/>
        <v>0</v>
      </c>
      <c r="W46" s="32">
        <f t="shared" si="3"/>
        <v>0</v>
      </c>
      <c r="Y46" s="135"/>
    </row>
    <row r="47" spans="1:25" hidden="1">
      <c r="A47" s="45"/>
      <c r="B47" s="38"/>
      <c r="C47" s="38"/>
      <c r="D47" s="38"/>
      <c r="E47" s="38"/>
      <c r="F47" s="38"/>
      <c r="G47" s="38"/>
      <c r="H47" s="38"/>
      <c r="I47" s="38"/>
      <c r="J47" s="38"/>
      <c r="K47" s="38"/>
      <c r="L47" s="39"/>
      <c r="M47" s="39"/>
      <c r="N47" s="39"/>
      <c r="O47" s="39"/>
      <c r="P47" s="39"/>
      <c r="Q47" s="39"/>
      <c r="R47" s="39"/>
      <c r="S47" s="39"/>
      <c r="T47" s="39"/>
      <c r="U47" s="39"/>
      <c r="V47" s="42">
        <f t="shared" si="1"/>
        <v>0</v>
      </c>
      <c r="W47" s="32">
        <f t="shared" si="3"/>
        <v>0</v>
      </c>
      <c r="Y47" s="135"/>
    </row>
    <row r="48" spans="1:25" hidden="1">
      <c r="A48" s="45"/>
      <c r="B48" s="38"/>
      <c r="C48" s="38"/>
      <c r="D48" s="38"/>
      <c r="E48" s="38"/>
      <c r="F48" s="38"/>
      <c r="G48" s="38"/>
      <c r="H48" s="38"/>
      <c r="I48" s="38"/>
      <c r="J48" s="38"/>
      <c r="K48" s="38"/>
      <c r="L48" s="39"/>
      <c r="M48" s="39"/>
      <c r="N48" s="39"/>
      <c r="O48" s="39"/>
      <c r="P48" s="39"/>
      <c r="Q48" s="39"/>
      <c r="R48" s="39"/>
      <c r="S48" s="39"/>
      <c r="T48" s="39"/>
      <c r="U48" s="39"/>
      <c r="V48" s="42">
        <f t="shared" si="1"/>
        <v>0</v>
      </c>
      <c r="W48" s="32">
        <f t="shared" si="3"/>
        <v>0</v>
      </c>
      <c r="Y48" s="135"/>
    </row>
    <row r="49" spans="1:25" hidden="1">
      <c r="A49" s="45"/>
      <c r="B49" s="38"/>
      <c r="C49" s="38"/>
      <c r="D49" s="38"/>
      <c r="E49" s="38"/>
      <c r="F49" s="38"/>
      <c r="G49" s="38"/>
      <c r="H49" s="38"/>
      <c r="I49" s="38"/>
      <c r="J49" s="38"/>
      <c r="K49" s="38"/>
      <c r="L49" s="39"/>
      <c r="M49" s="39"/>
      <c r="N49" s="39"/>
      <c r="O49" s="39"/>
      <c r="P49" s="39"/>
      <c r="Q49" s="39"/>
      <c r="R49" s="39"/>
      <c r="S49" s="39"/>
      <c r="T49" s="39"/>
      <c r="U49" s="39"/>
      <c r="V49" s="42">
        <f t="shared" si="1"/>
        <v>0</v>
      </c>
      <c r="W49" s="32">
        <f t="shared" si="3"/>
        <v>0</v>
      </c>
      <c r="Y49" s="135"/>
    </row>
    <row r="50" spans="1:25" hidden="1">
      <c r="A50" s="45"/>
      <c r="B50" s="38"/>
      <c r="C50" s="38"/>
      <c r="D50" s="38"/>
      <c r="E50" s="38"/>
      <c r="F50" s="38"/>
      <c r="G50" s="38"/>
      <c r="H50" s="38"/>
      <c r="I50" s="38"/>
      <c r="J50" s="38"/>
      <c r="K50" s="38"/>
      <c r="L50" s="39"/>
      <c r="M50" s="39"/>
      <c r="N50" s="39"/>
      <c r="O50" s="39"/>
      <c r="P50" s="39"/>
      <c r="Q50" s="39"/>
      <c r="R50" s="39"/>
      <c r="S50" s="39"/>
      <c r="T50" s="39"/>
      <c r="U50" s="39"/>
      <c r="V50" s="42">
        <f t="shared" si="1"/>
        <v>0</v>
      </c>
      <c r="W50" s="32">
        <f t="shared" si="3"/>
        <v>0</v>
      </c>
      <c r="Y50" s="135"/>
    </row>
    <row r="51" spans="1:25" hidden="1">
      <c r="A51" s="45"/>
      <c r="B51" s="38"/>
      <c r="C51" s="38"/>
      <c r="D51" s="38"/>
      <c r="E51" s="38"/>
      <c r="F51" s="38"/>
      <c r="G51" s="38"/>
      <c r="H51" s="38"/>
      <c r="I51" s="38"/>
      <c r="J51" s="38"/>
      <c r="K51" s="38"/>
      <c r="L51" s="39"/>
      <c r="M51" s="39"/>
      <c r="N51" s="39"/>
      <c r="O51" s="39"/>
      <c r="P51" s="39"/>
      <c r="Q51" s="39"/>
      <c r="R51" s="39"/>
      <c r="S51" s="39"/>
      <c r="T51" s="39"/>
      <c r="U51" s="39"/>
      <c r="V51" s="42">
        <f t="shared" si="1"/>
        <v>0</v>
      </c>
      <c r="W51" s="32">
        <f t="shared" si="3"/>
        <v>0</v>
      </c>
      <c r="Y51" s="135"/>
    </row>
    <row r="52" spans="1:25" hidden="1">
      <c r="A52" s="45"/>
      <c r="B52" s="38"/>
      <c r="C52" s="38"/>
      <c r="D52" s="38"/>
      <c r="E52" s="38"/>
      <c r="F52" s="38"/>
      <c r="G52" s="38"/>
      <c r="H52" s="38"/>
      <c r="I52" s="38"/>
      <c r="J52" s="38"/>
      <c r="K52" s="38"/>
      <c r="L52" s="39"/>
      <c r="M52" s="39"/>
      <c r="N52" s="39"/>
      <c r="O52" s="39"/>
      <c r="P52" s="39"/>
      <c r="Q52" s="39"/>
      <c r="R52" s="39"/>
      <c r="S52" s="39"/>
      <c r="T52" s="39"/>
      <c r="U52" s="39"/>
      <c r="V52" s="42">
        <f t="shared" si="1"/>
        <v>0</v>
      </c>
      <c r="W52" s="32">
        <f t="shared" si="3"/>
        <v>0</v>
      </c>
      <c r="Y52" s="135"/>
    </row>
    <row r="53" spans="1:25" ht="13.5" hidden="1" thickBot="1">
      <c r="A53" s="46"/>
      <c r="B53" s="40"/>
      <c r="C53" s="40"/>
      <c r="D53" s="40"/>
      <c r="E53" s="40"/>
      <c r="F53" s="40"/>
      <c r="G53" s="40"/>
      <c r="H53" s="40"/>
      <c r="I53" s="40"/>
      <c r="J53" s="40"/>
      <c r="K53" s="40"/>
      <c r="L53" s="41"/>
      <c r="M53" s="41"/>
      <c r="N53" s="41"/>
      <c r="O53" s="41"/>
      <c r="P53" s="41"/>
      <c r="Q53" s="41"/>
      <c r="R53" s="41"/>
      <c r="S53" s="41"/>
      <c r="T53" s="41"/>
      <c r="U53" s="41"/>
      <c r="V53" s="42">
        <f t="shared" si="1"/>
        <v>0</v>
      </c>
      <c r="W53" s="33">
        <f t="shared" si="3"/>
        <v>0</v>
      </c>
      <c r="Y53" s="116" t="s">
        <v>97</v>
      </c>
    </row>
    <row r="54" spans="1:25" s="13" customFormat="1" ht="13.5" thickBot="1">
      <c r="A54" s="118">
        <f>COUNTA(A4:A53)</f>
        <v>19</v>
      </c>
      <c r="B54" s="119">
        <f>COUNTA(B4:B53)</f>
        <v>12</v>
      </c>
      <c r="C54" s="119">
        <f t="shared" ref="C54:J54" si="4">COUNTA(C4:C53)</f>
        <v>10</v>
      </c>
      <c r="D54" s="119">
        <f t="shared" si="4"/>
        <v>10</v>
      </c>
      <c r="E54" s="119">
        <f t="shared" si="4"/>
        <v>6</v>
      </c>
      <c r="F54" s="119">
        <f t="shared" si="4"/>
        <v>8</v>
      </c>
      <c r="G54" s="119">
        <f t="shared" si="4"/>
        <v>8</v>
      </c>
      <c r="H54" s="119">
        <f t="shared" si="4"/>
        <v>8</v>
      </c>
      <c r="I54" s="119">
        <f t="shared" si="4"/>
        <v>7</v>
      </c>
      <c r="J54" s="119">
        <f t="shared" si="4"/>
        <v>0</v>
      </c>
      <c r="K54" s="119">
        <f t="shared" ref="K54:U54" si="5">COUNTA(K4:K53)</f>
        <v>0</v>
      </c>
      <c r="L54" s="119">
        <f t="shared" si="5"/>
        <v>0</v>
      </c>
      <c r="M54" s="119">
        <f t="shared" si="5"/>
        <v>0</v>
      </c>
      <c r="N54" s="119">
        <f t="shared" si="5"/>
        <v>0</v>
      </c>
      <c r="O54" s="119">
        <f t="shared" si="5"/>
        <v>0</v>
      </c>
      <c r="P54" s="119">
        <f t="shared" si="5"/>
        <v>0</v>
      </c>
      <c r="Q54" s="119">
        <f t="shared" si="5"/>
        <v>0</v>
      </c>
      <c r="R54" s="119">
        <f t="shared" si="5"/>
        <v>0</v>
      </c>
      <c r="S54" s="119">
        <f t="shared" si="5"/>
        <v>0</v>
      </c>
      <c r="T54" s="119">
        <f t="shared" si="5"/>
        <v>0</v>
      </c>
      <c r="U54" s="119">
        <f t="shared" si="5"/>
        <v>0</v>
      </c>
      <c r="V54" s="120"/>
      <c r="W54" s="121"/>
      <c r="Y54" s="117">
        <f>COUNTIF(B54:U54,"&gt;0")</f>
        <v>8</v>
      </c>
    </row>
    <row r="55" spans="1:25" ht="8.25" customHeight="1">
      <c r="A55" s="47"/>
    </row>
  </sheetData>
  <sheetProtection sheet="1" objects="1" scenarios="1"/>
  <sortState ref="A4:W24">
    <sortCondition descending="1" ref="V1"/>
  </sortState>
  <conditionalFormatting sqref="A4:A53">
    <cfRule type="duplicateValues" dxfId="6" priority="6"/>
    <cfRule type="duplicateValues" dxfId="5" priority="7"/>
  </conditionalFormatting>
  <conditionalFormatting sqref="B4:K53">
    <cfRule type="expression" dxfId="4" priority="4">
      <formula>AND($A4="",B4&gt;0)=TRUE</formula>
    </cfRule>
  </conditionalFormatting>
  <conditionalFormatting sqref="A4:U53 B2:U3">
    <cfRule type="expression" dxfId="3" priority="2">
      <formula>OR(ROW(A2)=CELL("Zeile"),COLUMN(A2)=CELL("Spalte"))</formula>
    </cfRule>
  </conditionalFormatting>
  <conditionalFormatting sqref="B3:U3">
    <cfRule type="expression" dxfId="2" priority="3">
      <formula>AND(B54&gt;0,B3=0)=TRUE</formula>
    </cfRule>
  </conditionalFormatting>
  <conditionalFormatting sqref="C4:U54">
    <cfRule type="expression" dxfId="1" priority="1">
      <formula>AND(B$54=0,C$54&gt;0)=TRUE</formula>
    </cfRule>
  </conditionalFormatting>
  <dataValidations count="1">
    <dataValidation type="decimal" operator="greaterThan" allowBlank="1" showInputMessage="1" showErrorMessage="1" errorTitle="Eingabefehler" error="Es dürfen nur Zahlen größer Null eingegeben werden." sqref="B4:U53">
      <formula1>0</formula1>
    </dataValidation>
  </dataValidations>
  <pageMargins left="0.62992125984251968" right="0.11811023622047245" top="0.11811023622047245" bottom="0.15748031496062992" header="0.11811023622047245" footer="0.15748031496062992"/>
  <pageSetup paperSize="9" orientation="landscape" horizontalDpi="300" verticalDpi="300" r:id="rId1"/>
  <headerFooter alignWithMargins="0"/>
  <ignoredErrors>
    <ignoredError sqref="B3 C3:E3 G3:U3" unlockedFormula="1"/>
  </ignoredErrors>
  <legacyDrawing r:id="rId2"/>
</worksheet>
</file>

<file path=xl/worksheets/sheet3.xml><?xml version="1.0" encoding="utf-8"?>
<worksheet xmlns="http://schemas.openxmlformats.org/spreadsheetml/2006/main" xmlns:r="http://schemas.openxmlformats.org/officeDocument/2006/relationships">
  <sheetPr codeName="Tabelle2"/>
  <dimension ref="A1:CD54"/>
  <sheetViews>
    <sheetView workbookViewId="0"/>
  </sheetViews>
  <sheetFormatPr baseColWidth="10" defaultRowHeight="12.75"/>
  <cols>
    <col min="1" max="1" width="17.85546875" style="11" customWidth="1"/>
    <col min="2" max="21" width="3.7109375" customWidth="1"/>
    <col min="22" max="22" width="4.140625" customWidth="1"/>
    <col min="23" max="23" width="6.28515625" customWidth="1"/>
    <col min="24" max="46" width="3.28515625" customWidth="1"/>
    <col min="47" max="47" width="22.5703125" style="3" customWidth="1"/>
    <col min="48" max="55" width="11.7109375" customWidth="1"/>
    <col min="56" max="56" width="34.140625" bestFit="1" customWidth="1"/>
    <col min="57" max="57" width="12" style="3" bestFit="1" customWidth="1"/>
    <col min="58" max="58" width="7.42578125" style="75" customWidth="1"/>
    <col min="59" max="66" width="11.7109375" customWidth="1"/>
    <col min="67" max="67" width="33.140625" bestFit="1" customWidth="1"/>
    <col min="68" max="68" width="8.85546875" bestFit="1" customWidth="1"/>
    <col min="69" max="69" width="7.5703125" style="74" bestFit="1" customWidth="1"/>
    <col min="78" max="78" width="33.140625" bestFit="1" customWidth="1"/>
    <col min="79" max="79" width="12" bestFit="1" customWidth="1"/>
    <col min="80" max="80" width="11.42578125" style="74"/>
    <col min="82" max="82" width="24.140625" style="3" customWidth="1"/>
  </cols>
  <sheetData>
    <row r="1" spans="1:82" ht="15">
      <c r="A1" s="1" t="str">
        <f>Einstellungen!D9&amp;" (Rang)"</f>
        <v>GT Sprint 2018 (Rang)</v>
      </c>
      <c r="AU1" s="137" t="s">
        <v>102</v>
      </c>
      <c r="BE1" s="60" t="s">
        <v>83</v>
      </c>
      <c r="BP1" s="60" t="s">
        <v>83</v>
      </c>
      <c r="CA1" s="60" t="s">
        <v>83</v>
      </c>
      <c r="CC1" s="55" t="s">
        <v>80</v>
      </c>
      <c r="CD1" s="137" t="s">
        <v>107</v>
      </c>
    </row>
    <row r="2" spans="1:82" ht="13.5" thickBot="1">
      <c r="A2" s="19" t="s">
        <v>27</v>
      </c>
      <c r="B2" s="19">
        <f>50-COUNTIF(B4:B53,0)</f>
        <v>12</v>
      </c>
      <c r="C2" s="19">
        <f t="shared" ref="C2:U2" si="0">50-COUNTIF(C4:C53,0)</f>
        <v>10</v>
      </c>
      <c r="D2" s="19">
        <f t="shared" si="0"/>
        <v>10</v>
      </c>
      <c r="E2" s="19">
        <f t="shared" si="0"/>
        <v>6</v>
      </c>
      <c r="F2" s="19">
        <f t="shared" si="0"/>
        <v>8</v>
      </c>
      <c r="G2" s="19">
        <f t="shared" si="0"/>
        <v>8</v>
      </c>
      <c r="H2" s="19">
        <f t="shared" si="0"/>
        <v>8</v>
      </c>
      <c r="I2" s="19">
        <f t="shared" si="0"/>
        <v>7</v>
      </c>
      <c r="J2" s="19">
        <f t="shared" si="0"/>
        <v>0</v>
      </c>
      <c r="K2" s="19">
        <f t="shared" si="0"/>
        <v>0</v>
      </c>
      <c r="L2" s="19">
        <f t="shared" si="0"/>
        <v>0</v>
      </c>
      <c r="M2" s="19">
        <f t="shared" si="0"/>
        <v>0</v>
      </c>
      <c r="N2" s="19">
        <f t="shared" si="0"/>
        <v>0</v>
      </c>
      <c r="O2" s="19">
        <f t="shared" si="0"/>
        <v>0</v>
      </c>
      <c r="P2" s="19">
        <f t="shared" si="0"/>
        <v>0</v>
      </c>
      <c r="Q2" s="19">
        <f t="shared" si="0"/>
        <v>0</v>
      </c>
      <c r="R2" s="19">
        <f t="shared" si="0"/>
        <v>0</v>
      </c>
      <c r="S2" s="19">
        <f t="shared" si="0"/>
        <v>0</v>
      </c>
      <c r="T2" s="19">
        <f t="shared" si="0"/>
        <v>0</v>
      </c>
      <c r="U2" s="19">
        <f t="shared" si="0"/>
        <v>0</v>
      </c>
      <c r="V2" s="13"/>
      <c r="W2" s="55" t="s">
        <v>75</v>
      </c>
      <c r="AU2" s="136" t="s">
        <v>103</v>
      </c>
      <c r="AV2" s="55" t="s">
        <v>77</v>
      </c>
      <c r="BE2" s="60" t="s">
        <v>69</v>
      </c>
      <c r="BG2" s="55" t="s">
        <v>78</v>
      </c>
      <c r="BP2" s="60" t="s">
        <v>69</v>
      </c>
      <c r="BR2" s="55" t="s">
        <v>79</v>
      </c>
      <c r="CA2" s="60" t="s">
        <v>69</v>
      </c>
      <c r="CC2" s="55" t="s">
        <v>81</v>
      </c>
      <c r="CD2" s="137" t="s">
        <v>108</v>
      </c>
    </row>
    <row r="3" spans="1:82">
      <c r="A3" s="18" t="s">
        <v>12</v>
      </c>
      <c r="B3" s="69" t="s">
        <v>0</v>
      </c>
      <c r="C3" s="69" t="s">
        <v>1</v>
      </c>
      <c r="D3" s="69" t="s">
        <v>2</v>
      </c>
      <c r="E3" s="69" t="s">
        <v>3</v>
      </c>
      <c r="F3" s="69" t="s">
        <v>4</v>
      </c>
      <c r="G3" s="69" t="s">
        <v>5</v>
      </c>
      <c r="H3" s="69" t="s">
        <v>6</v>
      </c>
      <c r="I3" s="69" t="s">
        <v>7</v>
      </c>
      <c r="J3" s="69" t="s">
        <v>8</v>
      </c>
      <c r="K3" s="69" t="s">
        <v>9</v>
      </c>
      <c r="L3" s="69" t="s">
        <v>18</v>
      </c>
      <c r="M3" s="69" t="s">
        <v>19</v>
      </c>
      <c r="N3" s="69" t="s">
        <v>20</v>
      </c>
      <c r="O3" s="69" t="s">
        <v>21</v>
      </c>
      <c r="P3" s="69" t="s">
        <v>22</v>
      </c>
      <c r="Q3" s="69" t="s">
        <v>23</v>
      </c>
      <c r="R3" s="69" t="s">
        <v>24</v>
      </c>
      <c r="S3" s="69" t="s">
        <v>25</v>
      </c>
      <c r="T3" s="69" t="s">
        <v>26</v>
      </c>
      <c r="U3" s="70" t="s">
        <v>17</v>
      </c>
      <c r="V3" s="13"/>
      <c r="W3" s="73">
        <v>1</v>
      </c>
      <c r="X3" s="73">
        <v>2</v>
      </c>
      <c r="Y3" s="73">
        <v>3</v>
      </c>
      <c r="Z3" s="73">
        <v>4</v>
      </c>
      <c r="AA3" s="73">
        <v>5</v>
      </c>
      <c r="AB3" s="73">
        <v>6</v>
      </c>
      <c r="AC3" s="73">
        <v>7</v>
      </c>
      <c r="AD3" s="73">
        <v>8</v>
      </c>
      <c r="AE3" s="73">
        <v>9</v>
      </c>
      <c r="AF3" s="73">
        <v>10</v>
      </c>
      <c r="AG3" s="73">
        <v>11</v>
      </c>
      <c r="AH3" s="73">
        <v>12</v>
      </c>
      <c r="AI3" s="73">
        <v>13</v>
      </c>
      <c r="AJ3" s="73">
        <v>14</v>
      </c>
      <c r="AK3" s="73">
        <v>15</v>
      </c>
      <c r="AL3" s="73">
        <v>16</v>
      </c>
      <c r="AM3" s="73">
        <v>17</v>
      </c>
      <c r="AN3" s="73">
        <v>18</v>
      </c>
      <c r="AO3" s="73">
        <v>19</v>
      </c>
      <c r="AP3" s="73">
        <v>20</v>
      </c>
      <c r="AQ3" s="73">
        <v>21</v>
      </c>
      <c r="AR3" s="73">
        <v>22</v>
      </c>
      <c r="AS3" s="73">
        <v>23</v>
      </c>
      <c r="AT3" s="73">
        <v>24</v>
      </c>
      <c r="AU3" s="136" t="s">
        <v>104</v>
      </c>
      <c r="AV3">
        <v>1</v>
      </c>
      <c r="AW3">
        <v>2</v>
      </c>
      <c r="AX3">
        <v>3</v>
      </c>
      <c r="AY3">
        <v>4</v>
      </c>
      <c r="AZ3">
        <v>5</v>
      </c>
      <c r="BA3">
        <v>6</v>
      </c>
      <c r="BB3">
        <v>7</v>
      </c>
      <c r="BC3">
        <v>8</v>
      </c>
      <c r="BD3" s="55" t="s">
        <v>76</v>
      </c>
      <c r="BE3" s="60" t="s">
        <v>76</v>
      </c>
      <c r="BG3">
        <v>9</v>
      </c>
      <c r="BH3">
        <v>10</v>
      </c>
      <c r="BI3">
        <v>11</v>
      </c>
      <c r="BJ3">
        <v>12</v>
      </c>
      <c r="BK3">
        <v>13</v>
      </c>
      <c r="BL3">
        <v>14</v>
      </c>
      <c r="BM3">
        <v>15</v>
      </c>
      <c r="BN3">
        <v>16</v>
      </c>
      <c r="BO3" s="55" t="s">
        <v>76</v>
      </c>
      <c r="BP3" s="60" t="s">
        <v>76</v>
      </c>
      <c r="BR3">
        <v>17</v>
      </c>
      <c r="BS3">
        <v>18</v>
      </c>
      <c r="BT3">
        <v>19</v>
      </c>
      <c r="BU3">
        <v>20</v>
      </c>
      <c r="BV3">
        <v>21</v>
      </c>
      <c r="BW3">
        <v>22</v>
      </c>
      <c r="BX3">
        <v>23</v>
      </c>
      <c r="BY3">
        <v>24</v>
      </c>
      <c r="BZ3" s="55" t="s">
        <v>76</v>
      </c>
      <c r="CA3" s="60" t="s">
        <v>76</v>
      </c>
      <c r="CC3" s="55" t="s">
        <v>82</v>
      </c>
      <c r="CD3" s="137" t="s">
        <v>84</v>
      </c>
    </row>
    <row r="4" spans="1:82">
      <c r="A4" s="14" t="str">
        <f>IF(Runden!A4="","",Runden!A4)</f>
        <v>Marcus</v>
      </c>
      <c r="B4" s="15">
        <f>IF(Runden!B4&gt;0,RANK(Runden!B4,Runden!B$4:B$53,0),0)</f>
        <v>4</v>
      </c>
      <c r="C4" s="15">
        <f>IF(Runden!C4&gt;0,RANK(Runden!C4,Runden!C$4:C$53,0),0)</f>
        <v>2</v>
      </c>
      <c r="D4" s="15">
        <f>IF(Runden!D4&gt;0,RANK(Runden!D4,Runden!D$4:D$53,0),0)</f>
        <v>1</v>
      </c>
      <c r="E4" s="15">
        <f>IF(Runden!E4&gt;0,RANK(Runden!E4,Runden!E$4:E$53,0),0)</f>
        <v>1</v>
      </c>
      <c r="F4" s="15">
        <f>IF(Runden!F4&gt;0,RANK(Runden!F4,Runden!F$4:F$53,0),0)</f>
        <v>1</v>
      </c>
      <c r="G4" s="15">
        <f>IF(Runden!G4&gt;0,RANK(Runden!G4,Runden!G$4:G$53,0),0)</f>
        <v>1</v>
      </c>
      <c r="H4" s="15">
        <f>IF(Runden!H4&gt;0,RANK(Runden!H4,Runden!H$4:H$53,0),0)</f>
        <v>1</v>
      </c>
      <c r="I4" s="15">
        <f>IF(Runden!I4&gt;0,RANK(Runden!I4,Runden!I$4:I$53,0),0)</f>
        <v>1</v>
      </c>
      <c r="J4" s="15">
        <f>IF(Runden!J4&gt;0,RANK(Runden!J4,Runden!J$4:J$53,0),0)</f>
        <v>0</v>
      </c>
      <c r="K4" s="15">
        <f>IF(Runden!K4&gt;0,RANK(Runden!K4,Runden!K$4:K$53,0),0)</f>
        <v>0</v>
      </c>
      <c r="L4" s="15">
        <f>IF(Runden!L4&gt;0,RANK(Runden!L4,Runden!L$4:L$53,0),0)</f>
        <v>0</v>
      </c>
      <c r="M4" s="15">
        <f>IF(Runden!M4&gt;0,RANK(Runden!M4,Runden!M$4:M$53,0),0)</f>
        <v>0</v>
      </c>
      <c r="N4" s="15">
        <f>IF(Runden!N4&gt;0,RANK(Runden!N4,Runden!N$4:N$53,0),0)</f>
        <v>0</v>
      </c>
      <c r="O4" s="15">
        <f>IF(Runden!O4&gt;0,RANK(Runden!O4,Runden!O$4:O$53,0),0)</f>
        <v>0</v>
      </c>
      <c r="P4" s="15">
        <f>IF(Runden!P4&gt;0,RANK(Runden!P4,Runden!P$4:P$53,0),0)</f>
        <v>0</v>
      </c>
      <c r="Q4" s="15">
        <f>IF(Runden!Q4&gt;0,RANK(Runden!Q4,Runden!Q$4:Q$53,0),0)</f>
        <v>0</v>
      </c>
      <c r="R4" s="15">
        <f>IF(Runden!R4&gt;0,RANK(Runden!R4,Runden!R$4:R$53,0),0)</f>
        <v>0</v>
      </c>
      <c r="S4" s="15">
        <f>IF(Runden!S4&gt;0,RANK(Runden!S4,Runden!S$4:S$53,0),0)</f>
        <v>0</v>
      </c>
      <c r="T4" s="15">
        <f>IF(Runden!T4&gt;0,RANK(Runden!T4,Runden!T$4:T$53,0),0)</f>
        <v>0</v>
      </c>
      <c r="U4" s="15">
        <f>IF(Runden!U4&gt;0,RANK(Runden!U4,Runden!U$4:U$53,0),0)</f>
        <v>0</v>
      </c>
      <c r="V4" s="13"/>
      <c r="W4" s="72">
        <f>COUNTIF($B4:$U4,W$3)</f>
        <v>6</v>
      </c>
      <c r="X4" s="72">
        <f t="shared" ref="X4:AP9" si="1">COUNTIF($B4:$U4,X$3)</f>
        <v>1</v>
      </c>
      <c r="Y4" s="72">
        <f t="shared" si="1"/>
        <v>0</v>
      </c>
      <c r="Z4" s="72">
        <f t="shared" si="1"/>
        <v>1</v>
      </c>
      <c r="AA4" s="72">
        <f t="shared" si="1"/>
        <v>0</v>
      </c>
      <c r="AB4" s="72">
        <f t="shared" si="1"/>
        <v>0</v>
      </c>
      <c r="AC4" s="72">
        <f t="shared" si="1"/>
        <v>0</v>
      </c>
      <c r="AD4" s="72">
        <f t="shared" si="1"/>
        <v>0</v>
      </c>
      <c r="AE4" s="72">
        <f t="shared" si="1"/>
        <v>0</v>
      </c>
      <c r="AF4" s="72">
        <f t="shared" si="1"/>
        <v>0</v>
      </c>
      <c r="AG4" s="72">
        <f t="shared" si="1"/>
        <v>0</v>
      </c>
      <c r="AH4" s="72">
        <f t="shared" si="1"/>
        <v>0</v>
      </c>
      <c r="AI4" s="72">
        <f t="shared" si="1"/>
        <v>0</v>
      </c>
      <c r="AJ4" s="72">
        <f t="shared" si="1"/>
        <v>0</v>
      </c>
      <c r="AK4" s="72">
        <f t="shared" si="1"/>
        <v>0</v>
      </c>
      <c r="AL4" s="72">
        <f t="shared" si="1"/>
        <v>0</v>
      </c>
      <c r="AM4" s="72">
        <f t="shared" si="1"/>
        <v>0</v>
      </c>
      <c r="AN4" s="72">
        <f t="shared" si="1"/>
        <v>0</v>
      </c>
      <c r="AO4" s="72">
        <f t="shared" si="1"/>
        <v>0</v>
      </c>
      <c r="AP4" s="72">
        <f t="shared" ref="AP4:AT19" si="2">COUNTIF($B4:$U4,AP$3)</f>
        <v>0</v>
      </c>
      <c r="AQ4" s="72">
        <f t="shared" si="2"/>
        <v>0</v>
      </c>
      <c r="AR4" s="72">
        <f t="shared" si="2"/>
        <v>0</v>
      </c>
      <c r="AS4" s="72">
        <f t="shared" si="2"/>
        <v>0</v>
      </c>
      <c r="AT4" s="72">
        <f t="shared" si="2"/>
        <v>0</v>
      </c>
      <c r="AU4" s="138">
        <f>CD4</f>
        <v>50</v>
      </c>
      <c r="AV4">
        <f>W4%</f>
        <v>0.06</v>
      </c>
      <c r="AW4">
        <f>X4%%</f>
        <v>1E-4</v>
      </c>
      <c r="AX4">
        <f>Y4%%%</f>
        <v>0</v>
      </c>
      <c r="AY4">
        <f>Z4%%%%</f>
        <v>1E-8</v>
      </c>
      <c r="AZ4">
        <f>AA4%%%%%</f>
        <v>0</v>
      </c>
      <c r="BA4">
        <f>AB4%%%%%%</f>
        <v>0</v>
      </c>
      <c r="BB4">
        <f>AC4%%%%%%%</f>
        <v>0</v>
      </c>
      <c r="BC4">
        <f>AD4%%%%%%%%</f>
        <v>0</v>
      </c>
      <c r="BD4" s="71">
        <f t="shared" ref="BD4:BD35" si="3">SUM(AV4:BC4)</f>
        <v>6.0100010000000002E-2</v>
      </c>
      <c r="BE4" s="3">
        <f>IF(BD4=0,0,RANK(BD4,$BD$4:$BD$53,1))</f>
        <v>50</v>
      </c>
      <c r="BF4" s="76">
        <f>BE4/1000</f>
        <v>0.05</v>
      </c>
      <c r="BG4">
        <f>AE4%</f>
        <v>0</v>
      </c>
      <c r="BH4">
        <f>AF4%%</f>
        <v>0</v>
      </c>
      <c r="BI4">
        <f>AG4%%%</f>
        <v>0</v>
      </c>
      <c r="BJ4">
        <f>AH4%%%%</f>
        <v>0</v>
      </c>
      <c r="BK4">
        <f>AI4%%%%%</f>
        <v>0</v>
      </c>
      <c r="BL4">
        <f>AJ4%%%%%%</f>
        <v>0</v>
      </c>
      <c r="BM4">
        <f>AK4%%%%%%%</f>
        <v>0</v>
      </c>
      <c r="BN4">
        <f>AL4%%%%%%%%</f>
        <v>0</v>
      </c>
      <c r="BO4" s="71">
        <f t="shared" ref="BO4:BO35" si="4">SUM(BG4:BN4)</f>
        <v>0</v>
      </c>
      <c r="BP4" s="3">
        <f>IF(BO4=0,0,RANK(BO4,$BO$4:$BO$53,1))</f>
        <v>0</v>
      </c>
      <c r="BQ4" s="77">
        <f>BP4/100000</f>
        <v>0</v>
      </c>
      <c r="BR4">
        <f>AM4%</f>
        <v>0</v>
      </c>
      <c r="BS4">
        <f>AN4%%</f>
        <v>0</v>
      </c>
      <c r="BT4">
        <f>AO4%%%</f>
        <v>0</v>
      </c>
      <c r="BU4">
        <f>AP4%%%%</f>
        <v>0</v>
      </c>
      <c r="BV4">
        <f>AQ4%%%%%</f>
        <v>0</v>
      </c>
      <c r="BW4">
        <f>AR4%%%%%%</f>
        <v>0</v>
      </c>
      <c r="BX4">
        <f>AS4%%%%%%%</f>
        <v>0</v>
      </c>
      <c r="BY4">
        <f>AT4%%%%%%%%</f>
        <v>0</v>
      </c>
      <c r="BZ4" s="71">
        <f t="shared" ref="BZ4:BZ35" si="5">SUM(BR4:BY4)</f>
        <v>0</v>
      </c>
      <c r="CA4" s="3">
        <f>IF(BZ4=0,0,RANK(BZ4,$BZ$4:$BZ$53,1))</f>
        <v>0</v>
      </c>
      <c r="CB4" s="78">
        <f>CA4/10000000</f>
        <v>0</v>
      </c>
      <c r="CC4" s="79">
        <f>BF4+BQ4+CB4</f>
        <v>0.05</v>
      </c>
      <c r="CD4" s="139">
        <f>RANK(CC4,$CC$4:$CC$53,1)</f>
        <v>50</v>
      </c>
    </row>
    <row r="5" spans="1:82">
      <c r="A5" s="14" t="str">
        <f>IF(Runden!A5="","",Runden!A5)</f>
        <v>Frank</v>
      </c>
      <c r="B5" s="15">
        <f>IF(Runden!B5&gt;0,RANK(Runden!B5,Runden!B$4:B$53,0),0)</f>
        <v>10</v>
      </c>
      <c r="C5" s="15">
        <f>IF(Runden!C5&gt;0,RANK(Runden!C5,Runden!C$4:C$53,0),0)</f>
        <v>7</v>
      </c>
      <c r="D5" s="15">
        <f>IF(Runden!D5&gt;0,RANK(Runden!D5,Runden!D$4:D$53,0),0)</f>
        <v>7</v>
      </c>
      <c r="E5" s="15">
        <f>IF(Runden!E5&gt;0,RANK(Runden!E5,Runden!E$4:E$53,0),0)</f>
        <v>5</v>
      </c>
      <c r="F5" s="15">
        <f>IF(Runden!F5&gt;0,RANK(Runden!F5,Runden!F$4:F$53,0),0)</f>
        <v>5</v>
      </c>
      <c r="G5" s="15">
        <f>IF(Runden!G5&gt;0,RANK(Runden!G5,Runden!G$4:G$53,0),0)</f>
        <v>8</v>
      </c>
      <c r="H5" s="15">
        <f>IF(Runden!H5&gt;0,RANK(Runden!H5,Runden!H$4:H$53,0),0)</f>
        <v>7</v>
      </c>
      <c r="I5" s="15">
        <f>IF(Runden!I5&gt;0,RANK(Runden!I5,Runden!I$4:I$53,0),0)</f>
        <v>4</v>
      </c>
      <c r="J5" s="15">
        <f>IF(Runden!J5&gt;0,RANK(Runden!J5,Runden!J$4:J$53,0),0)</f>
        <v>0</v>
      </c>
      <c r="K5" s="15">
        <f>IF(Runden!K5&gt;0,RANK(Runden!K5,Runden!K$4:K$53,0),0)</f>
        <v>0</v>
      </c>
      <c r="L5" s="15">
        <f>IF(Runden!L5&gt;0,RANK(Runden!L5,Runden!L$4:L$53,0),0)</f>
        <v>0</v>
      </c>
      <c r="M5" s="15">
        <f>IF(Runden!M5&gt;0,RANK(Runden!M5,Runden!M$4:M$53,0),0)</f>
        <v>0</v>
      </c>
      <c r="N5" s="15">
        <f>IF(Runden!N5&gt;0,RANK(Runden!N5,Runden!N$4:N$53,0),0)</f>
        <v>0</v>
      </c>
      <c r="O5" s="15">
        <f>IF(Runden!O5&gt;0,RANK(Runden!O5,Runden!O$4:O$53,0),0)</f>
        <v>0</v>
      </c>
      <c r="P5" s="15">
        <f>IF(Runden!P5&gt;0,RANK(Runden!P5,Runden!P$4:P$53,0),0)</f>
        <v>0</v>
      </c>
      <c r="Q5" s="15">
        <f>IF(Runden!Q5&gt;0,RANK(Runden!Q5,Runden!Q$4:Q$53,0),0)</f>
        <v>0</v>
      </c>
      <c r="R5" s="15">
        <f>IF(Runden!R5&gt;0,RANK(Runden!R5,Runden!R$4:R$53,0),0)</f>
        <v>0</v>
      </c>
      <c r="S5" s="15">
        <f>IF(Runden!S5&gt;0,RANK(Runden!S5,Runden!S$4:S$53,0),0)</f>
        <v>0</v>
      </c>
      <c r="T5" s="15">
        <f>IF(Runden!T5&gt;0,RANK(Runden!T5,Runden!T$4:T$53,0),0)</f>
        <v>0</v>
      </c>
      <c r="U5" s="15">
        <f>IF(Runden!U5&gt;0,RANK(Runden!U5,Runden!U$4:U$53,0),0)</f>
        <v>0</v>
      </c>
      <c r="V5" s="13"/>
      <c r="W5" s="72">
        <f t="shared" ref="W5:AL25" si="6">COUNTIF($B5:$U5,W$3)</f>
        <v>0</v>
      </c>
      <c r="X5" s="72">
        <f t="shared" si="1"/>
        <v>0</v>
      </c>
      <c r="Y5" s="72">
        <f t="shared" si="1"/>
        <v>0</v>
      </c>
      <c r="Z5" s="72">
        <f t="shared" si="1"/>
        <v>1</v>
      </c>
      <c r="AA5" s="72">
        <f t="shared" si="1"/>
        <v>2</v>
      </c>
      <c r="AB5" s="72">
        <f t="shared" si="1"/>
        <v>0</v>
      </c>
      <c r="AC5" s="72">
        <f t="shared" si="1"/>
        <v>3</v>
      </c>
      <c r="AD5" s="72">
        <f t="shared" si="1"/>
        <v>1</v>
      </c>
      <c r="AE5" s="72">
        <f t="shared" si="1"/>
        <v>0</v>
      </c>
      <c r="AF5" s="72">
        <f t="shared" si="1"/>
        <v>1</v>
      </c>
      <c r="AG5" s="72">
        <f t="shared" si="1"/>
        <v>0</v>
      </c>
      <c r="AH5" s="72">
        <f t="shared" si="1"/>
        <v>0</v>
      </c>
      <c r="AI5" s="72">
        <f t="shared" si="1"/>
        <v>0</v>
      </c>
      <c r="AJ5" s="72">
        <f t="shared" si="1"/>
        <v>0</v>
      </c>
      <c r="AK5" s="72">
        <f t="shared" si="1"/>
        <v>0</v>
      </c>
      <c r="AL5" s="72">
        <f t="shared" si="1"/>
        <v>0</v>
      </c>
      <c r="AM5" s="72">
        <f t="shared" si="1"/>
        <v>0</v>
      </c>
      <c r="AN5" s="72">
        <f t="shared" si="1"/>
        <v>0</v>
      </c>
      <c r="AO5" s="72">
        <f t="shared" si="1"/>
        <v>0</v>
      </c>
      <c r="AP5" s="72">
        <f t="shared" si="1"/>
        <v>0</v>
      </c>
      <c r="AQ5" s="72">
        <f t="shared" si="2"/>
        <v>0</v>
      </c>
      <c r="AR5" s="72">
        <f t="shared" si="2"/>
        <v>0</v>
      </c>
      <c r="AS5" s="72">
        <f t="shared" si="2"/>
        <v>0</v>
      </c>
      <c r="AT5" s="72">
        <f t="shared" si="2"/>
        <v>0</v>
      </c>
      <c r="AU5" s="138">
        <f>CD5</f>
        <v>39</v>
      </c>
      <c r="AV5">
        <f t="shared" ref="AV5:AV53" si="7">W5%</f>
        <v>0</v>
      </c>
      <c r="AW5">
        <f t="shared" ref="AW5:AW53" si="8">X5%%</f>
        <v>0</v>
      </c>
      <c r="AX5">
        <f t="shared" ref="AX5:AX53" si="9">Y5%%%</f>
        <v>0</v>
      </c>
      <c r="AY5">
        <f t="shared" ref="AY5:AY53" si="10">Z5%%%%</f>
        <v>1E-8</v>
      </c>
      <c r="AZ5">
        <f t="shared" ref="AZ5:AZ53" si="11">AA5%%%%%</f>
        <v>2.0000000000000001E-10</v>
      </c>
      <c r="BA5">
        <f t="shared" ref="BA5:BA53" si="12">AB5%%%%%%</f>
        <v>0</v>
      </c>
      <c r="BB5">
        <f t="shared" ref="BB5:BB53" si="13">AC5%%%%%%%</f>
        <v>2.9999999999999998E-14</v>
      </c>
      <c r="BC5">
        <f t="shared" ref="BC5:BC53" si="14">AD5%%%%%%%%</f>
        <v>9.9999999999999998E-17</v>
      </c>
      <c r="BD5" s="71">
        <f t="shared" si="3"/>
        <v>1.02000301E-8</v>
      </c>
      <c r="BE5" s="3">
        <f t="shared" ref="BE5:BE53" si="15">IF(BD5=0,0,RANK(BD5,$BD$4:$BD$53,1))</f>
        <v>39</v>
      </c>
      <c r="BF5" s="76">
        <f t="shared" ref="BF5:BF53" si="16">BE5/1000</f>
        <v>3.9E-2</v>
      </c>
      <c r="BG5">
        <f t="shared" ref="BG5:BG53" si="17">AE5%</f>
        <v>0</v>
      </c>
      <c r="BH5">
        <f t="shared" ref="BH5:BH53" si="18">AF5%%</f>
        <v>1E-4</v>
      </c>
      <c r="BI5">
        <f t="shared" ref="BI5:BI53" si="19">AG5%%%</f>
        <v>0</v>
      </c>
      <c r="BJ5">
        <f t="shared" ref="BJ5:BJ53" si="20">AH5%%%%</f>
        <v>0</v>
      </c>
      <c r="BK5">
        <f t="shared" ref="BK5:BK53" si="21">AI5%%%%%</f>
        <v>0</v>
      </c>
      <c r="BL5">
        <f t="shared" ref="BL5:BL53" si="22">AJ5%%%%%%</f>
        <v>0</v>
      </c>
      <c r="BM5">
        <f t="shared" ref="BM5:BM53" si="23">AK5%%%%%%%</f>
        <v>0</v>
      </c>
      <c r="BN5">
        <f t="shared" ref="BN5:BN53" si="24">AL5%%%%%%%%</f>
        <v>0</v>
      </c>
      <c r="BO5" s="71">
        <f t="shared" si="4"/>
        <v>1E-4</v>
      </c>
      <c r="BP5" s="3">
        <f t="shared" ref="BP5:BP53" si="25">IF(BO5=0,0,RANK(BO5,$BO$4:$BO$53,1))</f>
        <v>46</v>
      </c>
      <c r="BQ5" s="77">
        <f t="shared" ref="BQ5:BQ53" si="26">BP5/100000</f>
        <v>4.6000000000000001E-4</v>
      </c>
      <c r="BR5">
        <f t="shared" ref="BR5:BR53" si="27">AM5%</f>
        <v>0</v>
      </c>
      <c r="BS5">
        <f t="shared" ref="BS5:BS53" si="28">AN5%%</f>
        <v>0</v>
      </c>
      <c r="BT5">
        <f t="shared" ref="BT5:BT53" si="29">AO5%%%</f>
        <v>0</v>
      </c>
      <c r="BU5">
        <f t="shared" ref="BU5:BU53" si="30">AP5%%%%</f>
        <v>0</v>
      </c>
      <c r="BV5">
        <f t="shared" ref="BV5:BV53" si="31">AQ5%%%%%</f>
        <v>0</v>
      </c>
      <c r="BW5">
        <f t="shared" ref="BW5:BW53" si="32">AR5%%%%%%</f>
        <v>0</v>
      </c>
      <c r="BX5">
        <f t="shared" ref="BX5:BX53" si="33">AS5%%%%%%%</f>
        <v>0</v>
      </c>
      <c r="BY5">
        <f t="shared" ref="BY5:BY53" si="34">AT5%%%%%%%%</f>
        <v>0</v>
      </c>
      <c r="BZ5" s="71">
        <f t="shared" si="5"/>
        <v>0</v>
      </c>
      <c r="CA5" s="3">
        <f t="shared" ref="CA5:CA53" si="35">IF(BZ5=0,0,RANK(BZ5,$BZ$4:$BZ$53,1))</f>
        <v>0</v>
      </c>
      <c r="CB5" s="78">
        <f t="shared" ref="CB5:CB53" si="36">CA5/10000000</f>
        <v>0</v>
      </c>
      <c r="CC5" s="79">
        <f t="shared" ref="CC5:CC53" si="37">BF5+BQ5+CB5</f>
        <v>3.9460000000000002E-2</v>
      </c>
      <c r="CD5" s="139">
        <f t="shared" ref="CD5:CD53" si="38">RANK(CC5,$CC$4:$CC$53,1)</f>
        <v>39</v>
      </c>
    </row>
    <row r="6" spans="1:82">
      <c r="A6" s="14" t="str">
        <f>IF(Runden!A6="","",Runden!A6)</f>
        <v>Günter</v>
      </c>
      <c r="B6" s="15">
        <f>IF(Runden!B6&gt;0,RANK(Runden!B6,Runden!B$4:B$53,0),0)</f>
        <v>3</v>
      </c>
      <c r="C6" s="15">
        <f>IF(Runden!C6&gt;0,RANK(Runden!C6,Runden!C$4:C$53,0),0)</f>
        <v>6</v>
      </c>
      <c r="D6" s="15">
        <f>IF(Runden!D6&gt;0,RANK(Runden!D6,Runden!D$4:D$53,0),0)</f>
        <v>3</v>
      </c>
      <c r="E6" s="15">
        <f>IF(Runden!E6&gt;0,RANK(Runden!E6,Runden!E$4:E$53,0),0)</f>
        <v>2</v>
      </c>
      <c r="F6" s="15">
        <f>IF(Runden!F6&gt;0,RANK(Runden!F6,Runden!F$4:F$53,0),0)</f>
        <v>0</v>
      </c>
      <c r="G6" s="15">
        <f>IF(Runden!G6&gt;0,RANK(Runden!G6,Runden!G$4:G$53,0),0)</f>
        <v>2</v>
      </c>
      <c r="H6" s="15">
        <f>IF(Runden!H6&gt;0,RANK(Runden!H6,Runden!H$4:H$53,0),0)</f>
        <v>3</v>
      </c>
      <c r="I6" s="15">
        <f>IF(Runden!I6&gt;0,RANK(Runden!I6,Runden!I$4:I$53,0),0)</f>
        <v>0</v>
      </c>
      <c r="J6" s="15">
        <f>IF(Runden!J6&gt;0,RANK(Runden!J6,Runden!J$4:J$53,0),0)</f>
        <v>0</v>
      </c>
      <c r="K6" s="15">
        <f>IF(Runden!K6&gt;0,RANK(Runden!K6,Runden!K$4:K$53,0),0)</f>
        <v>0</v>
      </c>
      <c r="L6" s="15">
        <f>IF(Runden!L6&gt;0,RANK(Runden!L6,Runden!L$4:L$53,0),0)</f>
        <v>0</v>
      </c>
      <c r="M6" s="15">
        <f>IF(Runden!M6&gt;0,RANK(Runden!M6,Runden!M$4:M$53,0),0)</f>
        <v>0</v>
      </c>
      <c r="N6" s="15">
        <f>IF(Runden!N6&gt;0,RANK(Runden!N6,Runden!N$4:N$53,0),0)</f>
        <v>0</v>
      </c>
      <c r="O6" s="15">
        <f>IF(Runden!O6&gt;0,RANK(Runden!O6,Runden!O$4:O$53,0),0)</f>
        <v>0</v>
      </c>
      <c r="P6" s="15">
        <f>IF(Runden!P6&gt;0,RANK(Runden!P6,Runden!P$4:P$53,0),0)</f>
        <v>0</v>
      </c>
      <c r="Q6" s="15">
        <f>IF(Runden!Q6&gt;0,RANK(Runden!Q6,Runden!Q$4:Q$53,0),0)</f>
        <v>0</v>
      </c>
      <c r="R6" s="15">
        <f>IF(Runden!R6&gt;0,RANK(Runden!R6,Runden!R$4:R$53,0),0)</f>
        <v>0</v>
      </c>
      <c r="S6" s="15">
        <f>IF(Runden!S6&gt;0,RANK(Runden!S6,Runden!S$4:S$53,0),0)</f>
        <v>0</v>
      </c>
      <c r="T6" s="15">
        <f>IF(Runden!T6&gt;0,RANK(Runden!T6,Runden!T$4:T$53,0),0)</f>
        <v>0</v>
      </c>
      <c r="U6" s="15">
        <f>IF(Runden!U6&gt;0,RANK(Runden!U6,Runden!U$4:U$53,0),0)</f>
        <v>0</v>
      </c>
      <c r="V6" s="13"/>
      <c r="W6" s="72">
        <f t="shared" si="6"/>
        <v>0</v>
      </c>
      <c r="X6" s="72">
        <f t="shared" si="1"/>
        <v>2</v>
      </c>
      <c r="Y6" s="72">
        <f t="shared" si="1"/>
        <v>3</v>
      </c>
      <c r="Z6" s="72">
        <f t="shared" si="1"/>
        <v>0</v>
      </c>
      <c r="AA6" s="72">
        <f t="shared" si="1"/>
        <v>0</v>
      </c>
      <c r="AB6" s="72">
        <f t="shared" si="1"/>
        <v>1</v>
      </c>
      <c r="AC6" s="72">
        <f t="shared" si="1"/>
        <v>0</v>
      </c>
      <c r="AD6" s="72">
        <f t="shared" si="1"/>
        <v>0</v>
      </c>
      <c r="AE6" s="72">
        <f t="shared" si="1"/>
        <v>0</v>
      </c>
      <c r="AF6" s="72">
        <f t="shared" si="1"/>
        <v>0</v>
      </c>
      <c r="AG6" s="72">
        <f t="shared" si="1"/>
        <v>0</v>
      </c>
      <c r="AH6" s="72">
        <f t="shared" si="1"/>
        <v>0</v>
      </c>
      <c r="AI6" s="72">
        <f t="shared" si="1"/>
        <v>0</v>
      </c>
      <c r="AJ6" s="72">
        <f t="shared" si="1"/>
        <v>0</v>
      </c>
      <c r="AK6" s="72">
        <f t="shared" si="1"/>
        <v>0</v>
      </c>
      <c r="AL6" s="72">
        <f t="shared" si="1"/>
        <v>0</v>
      </c>
      <c r="AM6" s="72">
        <f t="shared" si="1"/>
        <v>0</v>
      </c>
      <c r="AN6" s="72">
        <f t="shared" si="1"/>
        <v>0</v>
      </c>
      <c r="AO6" s="72">
        <f t="shared" si="1"/>
        <v>0</v>
      </c>
      <c r="AP6" s="72">
        <f t="shared" si="1"/>
        <v>0</v>
      </c>
      <c r="AQ6" s="72">
        <f t="shared" si="2"/>
        <v>0</v>
      </c>
      <c r="AR6" s="72">
        <f t="shared" si="2"/>
        <v>0</v>
      </c>
      <c r="AS6" s="72">
        <f t="shared" si="2"/>
        <v>0</v>
      </c>
      <c r="AT6" s="72">
        <f t="shared" si="2"/>
        <v>0</v>
      </c>
      <c r="AU6" s="138">
        <f t="shared" ref="AU6:AU53" si="39">CD6</f>
        <v>46</v>
      </c>
      <c r="AV6">
        <f t="shared" si="7"/>
        <v>0</v>
      </c>
      <c r="AW6">
        <f t="shared" si="8"/>
        <v>2.0000000000000001E-4</v>
      </c>
      <c r="AX6">
        <f t="shared" si="9"/>
        <v>2.9999999999999997E-6</v>
      </c>
      <c r="AY6">
        <f t="shared" si="10"/>
        <v>0</v>
      </c>
      <c r="AZ6">
        <f t="shared" si="11"/>
        <v>0</v>
      </c>
      <c r="BA6">
        <f t="shared" si="12"/>
        <v>9.9999999999999998E-13</v>
      </c>
      <c r="BB6">
        <f t="shared" si="13"/>
        <v>0</v>
      </c>
      <c r="BC6">
        <f t="shared" si="14"/>
        <v>0</v>
      </c>
      <c r="BD6" s="71">
        <f t="shared" si="3"/>
        <v>2.03000001E-4</v>
      </c>
      <c r="BE6" s="3">
        <f t="shared" si="15"/>
        <v>46</v>
      </c>
      <c r="BF6" s="76">
        <f t="shared" si="16"/>
        <v>4.5999999999999999E-2</v>
      </c>
      <c r="BG6">
        <f t="shared" si="17"/>
        <v>0</v>
      </c>
      <c r="BH6">
        <f t="shared" si="18"/>
        <v>0</v>
      </c>
      <c r="BI6">
        <f t="shared" si="19"/>
        <v>0</v>
      </c>
      <c r="BJ6">
        <f t="shared" si="20"/>
        <v>0</v>
      </c>
      <c r="BK6">
        <f t="shared" si="21"/>
        <v>0</v>
      </c>
      <c r="BL6">
        <f t="shared" si="22"/>
        <v>0</v>
      </c>
      <c r="BM6">
        <f t="shared" si="23"/>
        <v>0</v>
      </c>
      <c r="BN6">
        <f t="shared" si="24"/>
        <v>0</v>
      </c>
      <c r="BO6" s="71">
        <f t="shared" si="4"/>
        <v>0</v>
      </c>
      <c r="BP6" s="3">
        <f t="shared" si="25"/>
        <v>0</v>
      </c>
      <c r="BQ6" s="77">
        <f t="shared" si="26"/>
        <v>0</v>
      </c>
      <c r="BR6">
        <f t="shared" si="27"/>
        <v>0</v>
      </c>
      <c r="BS6">
        <f t="shared" si="28"/>
        <v>0</v>
      </c>
      <c r="BT6">
        <f t="shared" si="29"/>
        <v>0</v>
      </c>
      <c r="BU6">
        <f t="shared" si="30"/>
        <v>0</v>
      </c>
      <c r="BV6">
        <f t="shared" si="31"/>
        <v>0</v>
      </c>
      <c r="BW6">
        <f t="shared" si="32"/>
        <v>0</v>
      </c>
      <c r="BX6">
        <f t="shared" si="33"/>
        <v>0</v>
      </c>
      <c r="BY6">
        <f t="shared" si="34"/>
        <v>0</v>
      </c>
      <c r="BZ6" s="71">
        <f t="shared" si="5"/>
        <v>0</v>
      </c>
      <c r="CA6" s="3">
        <f t="shared" si="35"/>
        <v>0</v>
      </c>
      <c r="CB6" s="78">
        <f t="shared" si="36"/>
        <v>0</v>
      </c>
      <c r="CC6" s="79">
        <f t="shared" si="37"/>
        <v>4.5999999999999999E-2</v>
      </c>
      <c r="CD6" s="139">
        <f t="shared" si="38"/>
        <v>46</v>
      </c>
    </row>
    <row r="7" spans="1:82">
      <c r="A7" s="14" t="str">
        <f>IF(Runden!A7="","",Runden!A7)</f>
        <v>Potti</v>
      </c>
      <c r="B7" s="15">
        <f>IF(Runden!B7&gt;0,RANK(Runden!B7,Runden!B$4:B$53,0),0)</f>
        <v>6</v>
      </c>
      <c r="C7" s="15">
        <f>IF(Runden!C7&gt;0,RANK(Runden!C7,Runden!C$4:C$53,0),0)</f>
        <v>4</v>
      </c>
      <c r="D7" s="15">
        <f>IF(Runden!D7&gt;0,RANK(Runden!D7,Runden!D$4:D$53,0),0)</f>
        <v>4</v>
      </c>
      <c r="E7" s="15">
        <f>IF(Runden!E7&gt;0,RANK(Runden!E7,Runden!E$4:E$53,0),0)</f>
        <v>3</v>
      </c>
      <c r="F7" s="15">
        <f>IF(Runden!F7&gt;0,RANK(Runden!F7,Runden!F$4:F$53,0),0)</f>
        <v>0</v>
      </c>
      <c r="G7" s="15">
        <f>IF(Runden!G7&gt;0,RANK(Runden!G7,Runden!G$4:G$53,0),0)</f>
        <v>3</v>
      </c>
      <c r="H7" s="15">
        <f>IF(Runden!H7&gt;0,RANK(Runden!H7,Runden!H$4:H$53,0),0)</f>
        <v>5</v>
      </c>
      <c r="I7" s="15">
        <f>IF(Runden!I7&gt;0,RANK(Runden!I7,Runden!I$4:I$53,0),0)</f>
        <v>0</v>
      </c>
      <c r="J7" s="15">
        <f>IF(Runden!J7&gt;0,RANK(Runden!J7,Runden!J$4:J$53,0),0)</f>
        <v>0</v>
      </c>
      <c r="K7" s="15">
        <f>IF(Runden!K7&gt;0,RANK(Runden!K7,Runden!K$4:K$53,0),0)</f>
        <v>0</v>
      </c>
      <c r="L7" s="15">
        <f>IF(Runden!L7&gt;0,RANK(Runden!L7,Runden!L$4:L$53,0),0)</f>
        <v>0</v>
      </c>
      <c r="M7" s="15">
        <f>IF(Runden!M7&gt;0,RANK(Runden!M7,Runden!M$4:M$53,0),0)</f>
        <v>0</v>
      </c>
      <c r="N7" s="15">
        <f>IF(Runden!N7&gt;0,RANK(Runden!N7,Runden!N$4:N$53,0),0)</f>
        <v>0</v>
      </c>
      <c r="O7" s="15">
        <f>IF(Runden!O7&gt;0,RANK(Runden!O7,Runden!O$4:O$53,0),0)</f>
        <v>0</v>
      </c>
      <c r="P7" s="15">
        <f>IF(Runden!P7&gt;0,RANK(Runden!P7,Runden!P$4:P$53,0),0)</f>
        <v>0</v>
      </c>
      <c r="Q7" s="15">
        <f>IF(Runden!Q7&gt;0,RANK(Runden!Q7,Runden!Q$4:Q$53,0),0)</f>
        <v>0</v>
      </c>
      <c r="R7" s="15">
        <f>IF(Runden!R7&gt;0,RANK(Runden!R7,Runden!R$4:R$53,0),0)</f>
        <v>0</v>
      </c>
      <c r="S7" s="15">
        <f>IF(Runden!S7&gt;0,RANK(Runden!S7,Runden!S$4:S$53,0),0)</f>
        <v>0</v>
      </c>
      <c r="T7" s="15">
        <f>IF(Runden!T7&gt;0,RANK(Runden!T7,Runden!T$4:T$53,0),0)</f>
        <v>0</v>
      </c>
      <c r="U7" s="15">
        <f>IF(Runden!U7&gt;0,RANK(Runden!U7,Runden!U$4:U$53,0),0)</f>
        <v>0</v>
      </c>
      <c r="V7" s="13"/>
      <c r="W7" s="72">
        <f t="shared" si="6"/>
        <v>0</v>
      </c>
      <c r="X7" s="72">
        <f t="shared" si="1"/>
        <v>0</v>
      </c>
      <c r="Y7" s="72">
        <f t="shared" si="1"/>
        <v>2</v>
      </c>
      <c r="Z7" s="72">
        <f t="shared" si="1"/>
        <v>2</v>
      </c>
      <c r="AA7" s="72">
        <f t="shared" si="1"/>
        <v>1</v>
      </c>
      <c r="AB7" s="72">
        <f t="shared" si="1"/>
        <v>1</v>
      </c>
      <c r="AC7" s="72">
        <f t="shared" si="1"/>
        <v>0</v>
      </c>
      <c r="AD7" s="72">
        <f t="shared" si="1"/>
        <v>0</v>
      </c>
      <c r="AE7" s="72">
        <f t="shared" si="1"/>
        <v>0</v>
      </c>
      <c r="AF7" s="72">
        <f t="shared" si="1"/>
        <v>0</v>
      </c>
      <c r="AG7" s="72">
        <f t="shared" si="1"/>
        <v>0</v>
      </c>
      <c r="AH7" s="72">
        <f t="shared" si="1"/>
        <v>0</v>
      </c>
      <c r="AI7" s="72">
        <f t="shared" si="1"/>
        <v>0</v>
      </c>
      <c r="AJ7" s="72">
        <f t="shared" si="1"/>
        <v>0</v>
      </c>
      <c r="AK7" s="72">
        <f t="shared" si="1"/>
        <v>0</v>
      </c>
      <c r="AL7" s="72">
        <f t="shared" si="1"/>
        <v>0</v>
      </c>
      <c r="AM7" s="72">
        <f t="shared" si="1"/>
        <v>0</v>
      </c>
      <c r="AN7" s="72">
        <f t="shared" si="1"/>
        <v>0</v>
      </c>
      <c r="AO7" s="72">
        <f t="shared" si="1"/>
        <v>0</v>
      </c>
      <c r="AP7" s="72">
        <f t="shared" si="1"/>
        <v>0</v>
      </c>
      <c r="AQ7" s="72">
        <f t="shared" si="2"/>
        <v>0</v>
      </c>
      <c r="AR7" s="72">
        <f t="shared" si="2"/>
        <v>0</v>
      </c>
      <c r="AS7" s="72">
        <f t="shared" si="2"/>
        <v>0</v>
      </c>
      <c r="AT7" s="72">
        <f t="shared" si="2"/>
        <v>0</v>
      </c>
      <c r="AU7" s="138">
        <f t="shared" si="39"/>
        <v>44</v>
      </c>
      <c r="AV7">
        <f t="shared" si="7"/>
        <v>0</v>
      </c>
      <c r="AW7">
        <f t="shared" si="8"/>
        <v>0</v>
      </c>
      <c r="AX7">
        <f t="shared" si="9"/>
        <v>1.9999999999999999E-6</v>
      </c>
      <c r="AY7">
        <f t="shared" si="10"/>
        <v>2E-8</v>
      </c>
      <c r="AZ7">
        <f t="shared" si="11"/>
        <v>1E-10</v>
      </c>
      <c r="BA7">
        <f t="shared" si="12"/>
        <v>9.9999999999999998E-13</v>
      </c>
      <c r="BB7">
        <f t="shared" si="13"/>
        <v>0</v>
      </c>
      <c r="BC7">
        <f t="shared" si="14"/>
        <v>0</v>
      </c>
      <c r="BD7" s="71">
        <f t="shared" si="3"/>
        <v>2.0201009999999993E-6</v>
      </c>
      <c r="BE7" s="3">
        <f t="shared" si="15"/>
        <v>44</v>
      </c>
      <c r="BF7" s="76">
        <f t="shared" si="16"/>
        <v>4.3999999999999997E-2</v>
      </c>
      <c r="BG7">
        <f t="shared" si="17"/>
        <v>0</v>
      </c>
      <c r="BH7">
        <f t="shared" si="18"/>
        <v>0</v>
      </c>
      <c r="BI7">
        <f t="shared" si="19"/>
        <v>0</v>
      </c>
      <c r="BJ7">
        <f t="shared" si="20"/>
        <v>0</v>
      </c>
      <c r="BK7">
        <f t="shared" si="21"/>
        <v>0</v>
      </c>
      <c r="BL7">
        <f t="shared" si="22"/>
        <v>0</v>
      </c>
      <c r="BM7">
        <f t="shared" si="23"/>
        <v>0</v>
      </c>
      <c r="BN7">
        <f t="shared" si="24"/>
        <v>0</v>
      </c>
      <c r="BO7" s="71">
        <f t="shared" si="4"/>
        <v>0</v>
      </c>
      <c r="BP7" s="3">
        <f t="shared" si="25"/>
        <v>0</v>
      </c>
      <c r="BQ7" s="77">
        <f t="shared" si="26"/>
        <v>0</v>
      </c>
      <c r="BR7">
        <f t="shared" si="27"/>
        <v>0</v>
      </c>
      <c r="BS7">
        <f t="shared" si="28"/>
        <v>0</v>
      </c>
      <c r="BT7">
        <f t="shared" si="29"/>
        <v>0</v>
      </c>
      <c r="BU7">
        <f t="shared" si="30"/>
        <v>0</v>
      </c>
      <c r="BV7">
        <f t="shared" si="31"/>
        <v>0</v>
      </c>
      <c r="BW7">
        <f t="shared" si="32"/>
        <v>0</v>
      </c>
      <c r="BX7">
        <f t="shared" si="33"/>
        <v>0</v>
      </c>
      <c r="BY7">
        <f t="shared" si="34"/>
        <v>0</v>
      </c>
      <c r="BZ7" s="71">
        <f t="shared" si="5"/>
        <v>0</v>
      </c>
      <c r="CA7" s="3">
        <f t="shared" si="35"/>
        <v>0</v>
      </c>
      <c r="CB7" s="78">
        <f t="shared" si="36"/>
        <v>0</v>
      </c>
      <c r="CC7" s="79">
        <f t="shared" si="37"/>
        <v>4.3999999999999997E-2</v>
      </c>
      <c r="CD7" s="139">
        <f t="shared" si="38"/>
        <v>44</v>
      </c>
    </row>
    <row r="8" spans="1:82">
      <c r="A8" s="14" t="str">
        <f>IF(Runden!A8="","",Runden!A8)</f>
        <v>Horst</v>
      </c>
      <c r="B8" s="15">
        <f>IF(Runden!B8&gt;0,RANK(Runden!B8,Runden!B$4:B$53,0),0)</f>
        <v>8</v>
      </c>
      <c r="C8" s="15">
        <f>IF(Runden!C8&gt;0,RANK(Runden!C8,Runden!C$4:C$53,0),0)</f>
        <v>8</v>
      </c>
      <c r="D8" s="15">
        <f>IF(Runden!D8&gt;0,RANK(Runden!D8,Runden!D$4:D$53,0),0)</f>
        <v>10</v>
      </c>
      <c r="E8" s="15">
        <f>IF(Runden!E8&gt;0,RANK(Runden!E8,Runden!E$4:E$53,0),0)</f>
        <v>6</v>
      </c>
      <c r="F8" s="15">
        <f>IF(Runden!F8&gt;0,RANK(Runden!F8,Runden!F$4:F$53,0),0)</f>
        <v>0</v>
      </c>
      <c r="G8" s="15">
        <f>IF(Runden!G8&gt;0,RANK(Runden!G8,Runden!G$4:G$53,0),0)</f>
        <v>7</v>
      </c>
      <c r="H8" s="15">
        <f>IF(Runden!H8&gt;0,RANK(Runden!H8,Runden!H$4:H$53,0),0)</f>
        <v>0</v>
      </c>
      <c r="I8" s="15">
        <f>IF(Runden!I8&gt;0,RANK(Runden!I8,Runden!I$4:I$53,0),0)</f>
        <v>7</v>
      </c>
      <c r="J8" s="15">
        <f>IF(Runden!J8&gt;0,RANK(Runden!J8,Runden!J$4:J$53,0),0)</f>
        <v>0</v>
      </c>
      <c r="K8" s="15">
        <f>IF(Runden!K8&gt;0,RANK(Runden!K8,Runden!K$4:K$53,0),0)</f>
        <v>0</v>
      </c>
      <c r="L8" s="15">
        <f>IF(Runden!L8&gt;0,RANK(Runden!L8,Runden!L$4:L$53,0),0)</f>
        <v>0</v>
      </c>
      <c r="M8" s="15">
        <f>IF(Runden!M8&gt;0,RANK(Runden!M8,Runden!M$4:M$53,0),0)</f>
        <v>0</v>
      </c>
      <c r="N8" s="15">
        <f>IF(Runden!N8&gt;0,RANK(Runden!N8,Runden!N$4:N$53,0),0)</f>
        <v>0</v>
      </c>
      <c r="O8" s="15">
        <f>IF(Runden!O8&gt;0,RANK(Runden!O8,Runden!O$4:O$53,0),0)</f>
        <v>0</v>
      </c>
      <c r="P8" s="15">
        <f>IF(Runden!P8&gt;0,RANK(Runden!P8,Runden!P$4:P$53,0),0)</f>
        <v>0</v>
      </c>
      <c r="Q8" s="15">
        <f>IF(Runden!Q8&gt;0,RANK(Runden!Q8,Runden!Q$4:Q$53,0),0)</f>
        <v>0</v>
      </c>
      <c r="R8" s="15">
        <f>IF(Runden!R8&gt;0,RANK(Runden!R8,Runden!R$4:R$53,0),0)</f>
        <v>0</v>
      </c>
      <c r="S8" s="15">
        <f>IF(Runden!S8&gt;0,RANK(Runden!S8,Runden!S$4:S$53,0),0)</f>
        <v>0</v>
      </c>
      <c r="T8" s="15">
        <f>IF(Runden!T8&gt;0,RANK(Runden!T8,Runden!T$4:T$53,0),0)</f>
        <v>0</v>
      </c>
      <c r="U8" s="15">
        <f>IF(Runden!U8&gt;0,RANK(Runden!U8,Runden!U$4:U$53,0),0)</f>
        <v>0</v>
      </c>
      <c r="V8" s="13"/>
      <c r="W8" s="72">
        <f t="shared" si="6"/>
        <v>0</v>
      </c>
      <c r="X8" s="72">
        <f t="shared" si="1"/>
        <v>0</v>
      </c>
      <c r="Y8" s="72">
        <f t="shared" si="1"/>
        <v>0</v>
      </c>
      <c r="Z8" s="72">
        <f t="shared" si="1"/>
        <v>0</v>
      </c>
      <c r="AA8" s="72">
        <f t="shared" si="1"/>
        <v>0</v>
      </c>
      <c r="AB8" s="72">
        <f t="shared" si="1"/>
        <v>1</v>
      </c>
      <c r="AC8" s="72">
        <f t="shared" si="1"/>
        <v>2</v>
      </c>
      <c r="AD8" s="72">
        <f t="shared" si="1"/>
        <v>2</v>
      </c>
      <c r="AE8" s="72">
        <f t="shared" si="1"/>
        <v>0</v>
      </c>
      <c r="AF8" s="72">
        <f t="shared" si="1"/>
        <v>1</v>
      </c>
      <c r="AG8" s="72">
        <f t="shared" si="1"/>
        <v>0</v>
      </c>
      <c r="AH8" s="72">
        <f t="shared" si="1"/>
        <v>0</v>
      </c>
      <c r="AI8" s="72">
        <f t="shared" si="1"/>
        <v>0</v>
      </c>
      <c r="AJ8" s="72">
        <f t="shared" si="1"/>
        <v>0</v>
      </c>
      <c r="AK8" s="72">
        <f t="shared" si="1"/>
        <v>0</v>
      </c>
      <c r="AL8" s="72">
        <f t="shared" si="1"/>
        <v>0</v>
      </c>
      <c r="AM8" s="72">
        <f t="shared" si="1"/>
        <v>0</v>
      </c>
      <c r="AN8" s="72">
        <f t="shared" si="1"/>
        <v>0</v>
      </c>
      <c r="AO8" s="72">
        <f t="shared" si="1"/>
        <v>0</v>
      </c>
      <c r="AP8" s="72">
        <f t="shared" si="1"/>
        <v>0</v>
      </c>
      <c r="AQ8" s="72">
        <f t="shared" si="2"/>
        <v>0</v>
      </c>
      <c r="AR8" s="72">
        <f t="shared" si="2"/>
        <v>0</v>
      </c>
      <c r="AS8" s="72">
        <f t="shared" si="2"/>
        <v>0</v>
      </c>
      <c r="AT8" s="72">
        <f t="shared" si="2"/>
        <v>0</v>
      </c>
      <c r="AU8" s="138">
        <f t="shared" si="39"/>
        <v>37</v>
      </c>
      <c r="AV8">
        <f t="shared" si="7"/>
        <v>0</v>
      </c>
      <c r="AW8">
        <f t="shared" si="8"/>
        <v>0</v>
      </c>
      <c r="AX8">
        <f t="shared" si="9"/>
        <v>0</v>
      </c>
      <c r="AY8">
        <f t="shared" si="10"/>
        <v>0</v>
      </c>
      <c r="AZ8">
        <f t="shared" si="11"/>
        <v>0</v>
      </c>
      <c r="BA8">
        <f t="shared" si="12"/>
        <v>9.9999999999999998E-13</v>
      </c>
      <c r="BB8">
        <f t="shared" si="13"/>
        <v>2E-14</v>
      </c>
      <c r="BC8">
        <f t="shared" si="14"/>
        <v>2E-16</v>
      </c>
      <c r="BD8" s="71">
        <f t="shared" si="3"/>
        <v>1.0201999999999998E-12</v>
      </c>
      <c r="BE8" s="3">
        <f t="shared" si="15"/>
        <v>37</v>
      </c>
      <c r="BF8" s="76">
        <f t="shared" si="16"/>
        <v>3.6999999999999998E-2</v>
      </c>
      <c r="BG8">
        <f t="shared" si="17"/>
        <v>0</v>
      </c>
      <c r="BH8">
        <f t="shared" si="18"/>
        <v>1E-4</v>
      </c>
      <c r="BI8">
        <f t="shared" si="19"/>
        <v>0</v>
      </c>
      <c r="BJ8">
        <f t="shared" si="20"/>
        <v>0</v>
      </c>
      <c r="BK8">
        <f t="shared" si="21"/>
        <v>0</v>
      </c>
      <c r="BL8">
        <f t="shared" si="22"/>
        <v>0</v>
      </c>
      <c r="BM8">
        <f t="shared" si="23"/>
        <v>0</v>
      </c>
      <c r="BN8">
        <f t="shared" si="24"/>
        <v>0</v>
      </c>
      <c r="BO8" s="71">
        <f t="shared" si="4"/>
        <v>1E-4</v>
      </c>
      <c r="BP8" s="3">
        <f t="shared" si="25"/>
        <v>46</v>
      </c>
      <c r="BQ8" s="77">
        <f t="shared" si="26"/>
        <v>4.6000000000000001E-4</v>
      </c>
      <c r="BR8">
        <f t="shared" si="27"/>
        <v>0</v>
      </c>
      <c r="BS8">
        <f t="shared" si="28"/>
        <v>0</v>
      </c>
      <c r="BT8">
        <f t="shared" si="29"/>
        <v>0</v>
      </c>
      <c r="BU8">
        <f t="shared" si="30"/>
        <v>0</v>
      </c>
      <c r="BV8">
        <f t="shared" si="31"/>
        <v>0</v>
      </c>
      <c r="BW8">
        <f t="shared" si="32"/>
        <v>0</v>
      </c>
      <c r="BX8">
        <f t="shared" si="33"/>
        <v>0</v>
      </c>
      <c r="BY8">
        <f t="shared" si="34"/>
        <v>0</v>
      </c>
      <c r="BZ8" s="71">
        <f t="shared" si="5"/>
        <v>0</v>
      </c>
      <c r="CA8" s="3">
        <f t="shared" si="35"/>
        <v>0</v>
      </c>
      <c r="CB8" s="78">
        <f t="shared" si="36"/>
        <v>0</v>
      </c>
      <c r="CC8" s="79">
        <f t="shared" si="37"/>
        <v>3.746E-2</v>
      </c>
      <c r="CD8" s="139">
        <f t="shared" si="38"/>
        <v>37</v>
      </c>
    </row>
    <row r="9" spans="1:82">
      <c r="A9" s="14" t="str">
        <f>IF(Runden!A9="","",Runden!A9)</f>
        <v>Sven</v>
      </c>
      <c r="B9" s="15">
        <f>IF(Runden!B9&gt;0,RANK(Runden!B9,Runden!B$4:B$53,0),0)</f>
        <v>0</v>
      </c>
      <c r="C9" s="15">
        <f>IF(Runden!C9&gt;0,RANK(Runden!C9,Runden!C$4:C$53,0),0)</f>
        <v>0</v>
      </c>
      <c r="D9" s="15">
        <f>IF(Runden!D9&gt;0,RANK(Runden!D9,Runden!D$4:D$53,0),0)</f>
        <v>6</v>
      </c>
      <c r="E9" s="15">
        <f>IF(Runden!E9&gt;0,RANK(Runden!E9,Runden!E$4:E$53,0),0)</f>
        <v>4</v>
      </c>
      <c r="F9" s="15">
        <f>IF(Runden!F9&gt;0,RANK(Runden!F9,Runden!F$4:F$53,0),0)</f>
        <v>4</v>
      </c>
      <c r="G9" s="15">
        <f>IF(Runden!G9&gt;0,RANK(Runden!G9,Runden!G$4:G$53,0),0)</f>
        <v>5</v>
      </c>
      <c r="H9" s="15">
        <f>IF(Runden!H9&gt;0,RANK(Runden!H9,Runden!H$4:H$53,0),0)</f>
        <v>0</v>
      </c>
      <c r="I9" s="15">
        <f>IF(Runden!I9&gt;0,RANK(Runden!I9,Runden!I$4:I$53,0),0)</f>
        <v>5</v>
      </c>
      <c r="J9" s="15">
        <f>IF(Runden!J9&gt;0,RANK(Runden!J9,Runden!J$4:J$53,0),0)</f>
        <v>0</v>
      </c>
      <c r="K9" s="15">
        <f>IF(Runden!K9&gt;0,RANK(Runden!K9,Runden!K$4:K$53,0),0)</f>
        <v>0</v>
      </c>
      <c r="L9" s="15">
        <f>IF(Runden!L9&gt;0,RANK(Runden!L9,Runden!L$4:L$53,0),0)</f>
        <v>0</v>
      </c>
      <c r="M9" s="15">
        <f>IF(Runden!M9&gt;0,RANK(Runden!M9,Runden!M$4:M$53,0),0)</f>
        <v>0</v>
      </c>
      <c r="N9" s="15">
        <f>IF(Runden!N9&gt;0,RANK(Runden!N9,Runden!N$4:N$53,0),0)</f>
        <v>0</v>
      </c>
      <c r="O9" s="15">
        <f>IF(Runden!O9&gt;0,RANK(Runden!O9,Runden!O$4:O$53,0),0)</f>
        <v>0</v>
      </c>
      <c r="P9" s="15">
        <f>IF(Runden!P9&gt;0,RANK(Runden!P9,Runden!P$4:P$53,0),0)</f>
        <v>0</v>
      </c>
      <c r="Q9" s="15">
        <f>IF(Runden!Q9&gt;0,RANK(Runden!Q9,Runden!Q$4:Q$53,0),0)</f>
        <v>0</v>
      </c>
      <c r="R9" s="15">
        <f>IF(Runden!R9&gt;0,RANK(Runden!R9,Runden!R$4:R$53,0),0)</f>
        <v>0</v>
      </c>
      <c r="S9" s="15">
        <f>IF(Runden!S9&gt;0,RANK(Runden!S9,Runden!S$4:S$53,0),0)</f>
        <v>0</v>
      </c>
      <c r="T9" s="15">
        <f>IF(Runden!T9&gt;0,RANK(Runden!T9,Runden!T$4:T$53,0),0)</f>
        <v>0</v>
      </c>
      <c r="U9" s="15">
        <f>IF(Runden!U9&gt;0,RANK(Runden!U9,Runden!U$4:U$53,0),0)</f>
        <v>0</v>
      </c>
      <c r="V9" s="13"/>
      <c r="W9" s="72">
        <f t="shared" si="6"/>
        <v>0</v>
      </c>
      <c r="X9" s="72">
        <f t="shared" si="1"/>
        <v>0</v>
      </c>
      <c r="Y9" s="72">
        <f t="shared" si="1"/>
        <v>0</v>
      </c>
      <c r="Z9" s="72">
        <f t="shared" si="1"/>
        <v>2</v>
      </c>
      <c r="AA9" s="72">
        <f t="shared" si="1"/>
        <v>2</v>
      </c>
      <c r="AB9" s="72">
        <f t="shared" si="1"/>
        <v>1</v>
      </c>
      <c r="AC9" s="72">
        <f t="shared" si="1"/>
        <v>0</v>
      </c>
      <c r="AD9" s="72">
        <f t="shared" si="1"/>
        <v>0</v>
      </c>
      <c r="AE9" s="72">
        <f t="shared" si="1"/>
        <v>0</v>
      </c>
      <c r="AF9" s="72">
        <f t="shared" si="1"/>
        <v>0</v>
      </c>
      <c r="AG9" s="72">
        <f t="shared" si="1"/>
        <v>0</v>
      </c>
      <c r="AH9" s="72">
        <f t="shared" ref="AH9:AP9" si="40">COUNTIF($B9:$U9,AH$3)</f>
        <v>0</v>
      </c>
      <c r="AI9" s="72">
        <f t="shared" si="40"/>
        <v>0</v>
      </c>
      <c r="AJ9" s="72">
        <f t="shared" si="40"/>
        <v>0</v>
      </c>
      <c r="AK9" s="72">
        <f t="shared" si="40"/>
        <v>0</v>
      </c>
      <c r="AL9" s="72">
        <f t="shared" si="40"/>
        <v>0</v>
      </c>
      <c r="AM9" s="72">
        <f t="shared" si="40"/>
        <v>0</v>
      </c>
      <c r="AN9" s="72">
        <f t="shared" si="40"/>
        <v>0</v>
      </c>
      <c r="AO9" s="72">
        <f t="shared" si="40"/>
        <v>0</v>
      </c>
      <c r="AP9" s="72">
        <f t="shared" si="40"/>
        <v>0</v>
      </c>
      <c r="AQ9" s="72">
        <f t="shared" si="2"/>
        <v>0</v>
      </c>
      <c r="AR9" s="72">
        <f t="shared" si="2"/>
        <v>0</v>
      </c>
      <c r="AS9" s="72">
        <f t="shared" si="2"/>
        <v>0</v>
      </c>
      <c r="AT9" s="72">
        <f t="shared" si="2"/>
        <v>0</v>
      </c>
      <c r="AU9" s="138">
        <f t="shared" si="39"/>
        <v>41</v>
      </c>
      <c r="AV9">
        <f t="shared" si="7"/>
        <v>0</v>
      </c>
      <c r="AW9">
        <f t="shared" si="8"/>
        <v>0</v>
      </c>
      <c r="AX9">
        <f t="shared" si="9"/>
        <v>0</v>
      </c>
      <c r="AY9">
        <f t="shared" si="10"/>
        <v>2E-8</v>
      </c>
      <c r="AZ9">
        <f t="shared" si="11"/>
        <v>2.0000000000000001E-10</v>
      </c>
      <c r="BA9">
        <f t="shared" si="12"/>
        <v>9.9999999999999998E-13</v>
      </c>
      <c r="BB9">
        <f t="shared" si="13"/>
        <v>0</v>
      </c>
      <c r="BC9">
        <f t="shared" si="14"/>
        <v>0</v>
      </c>
      <c r="BD9" s="71">
        <f t="shared" si="3"/>
        <v>2.0201E-8</v>
      </c>
      <c r="BE9" s="3">
        <f t="shared" si="15"/>
        <v>41</v>
      </c>
      <c r="BF9" s="76">
        <f t="shared" si="16"/>
        <v>4.1000000000000002E-2</v>
      </c>
      <c r="BG9">
        <f t="shared" si="17"/>
        <v>0</v>
      </c>
      <c r="BH9">
        <f t="shared" si="18"/>
        <v>0</v>
      </c>
      <c r="BI9">
        <f t="shared" si="19"/>
        <v>0</v>
      </c>
      <c r="BJ9">
        <f t="shared" si="20"/>
        <v>0</v>
      </c>
      <c r="BK9">
        <f t="shared" si="21"/>
        <v>0</v>
      </c>
      <c r="BL9">
        <f t="shared" si="22"/>
        <v>0</v>
      </c>
      <c r="BM9">
        <f t="shared" si="23"/>
        <v>0</v>
      </c>
      <c r="BN9">
        <f t="shared" si="24"/>
        <v>0</v>
      </c>
      <c r="BO9" s="71">
        <f t="shared" si="4"/>
        <v>0</v>
      </c>
      <c r="BP9" s="3">
        <f t="shared" si="25"/>
        <v>0</v>
      </c>
      <c r="BQ9" s="77">
        <f t="shared" si="26"/>
        <v>0</v>
      </c>
      <c r="BR9">
        <f t="shared" si="27"/>
        <v>0</v>
      </c>
      <c r="BS9">
        <f t="shared" si="28"/>
        <v>0</v>
      </c>
      <c r="BT9">
        <f t="shared" si="29"/>
        <v>0</v>
      </c>
      <c r="BU9">
        <f t="shared" si="30"/>
        <v>0</v>
      </c>
      <c r="BV9">
        <f t="shared" si="31"/>
        <v>0</v>
      </c>
      <c r="BW9">
        <f t="shared" si="32"/>
        <v>0</v>
      </c>
      <c r="BX9">
        <f t="shared" si="33"/>
        <v>0</v>
      </c>
      <c r="BY9">
        <f t="shared" si="34"/>
        <v>0</v>
      </c>
      <c r="BZ9" s="71">
        <f t="shared" si="5"/>
        <v>0</v>
      </c>
      <c r="CA9" s="3">
        <f t="shared" si="35"/>
        <v>0</v>
      </c>
      <c r="CB9" s="78">
        <f t="shared" si="36"/>
        <v>0</v>
      </c>
      <c r="CC9" s="79">
        <f t="shared" si="37"/>
        <v>4.1000000000000002E-2</v>
      </c>
      <c r="CD9" s="139">
        <f t="shared" si="38"/>
        <v>41</v>
      </c>
    </row>
    <row r="10" spans="1:82">
      <c r="A10" s="14" t="str">
        <f>IF(Runden!A10="","",Runden!A10)</f>
        <v>Ronald</v>
      </c>
      <c r="B10" s="15">
        <f>IF(Runden!B10&gt;0,RANK(Runden!B10,Runden!B$4:B$53,0),0)</f>
        <v>0</v>
      </c>
      <c r="C10" s="15">
        <f>IF(Runden!C10&gt;0,RANK(Runden!C10,Runden!C$4:C$53,0),0)</f>
        <v>3</v>
      </c>
      <c r="D10" s="15">
        <f>IF(Runden!D10&gt;0,RANK(Runden!D10,Runden!D$4:D$53,0),0)</f>
        <v>5</v>
      </c>
      <c r="E10" s="15">
        <f>IF(Runden!E10&gt;0,RANK(Runden!E10,Runden!E$4:E$53,0),0)</f>
        <v>0</v>
      </c>
      <c r="F10" s="15">
        <f>IF(Runden!F10&gt;0,RANK(Runden!F10,Runden!F$4:F$53,0),0)</f>
        <v>2</v>
      </c>
      <c r="G10" s="15">
        <f>IF(Runden!G10&gt;0,RANK(Runden!G10,Runden!G$4:G$53,0),0)</f>
        <v>0</v>
      </c>
      <c r="H10" s="15">
        <f>IF(Runden!H10&gt;0,RANK(Runden!H10,Runden!H$4:H$53,0),0)</f>
        <v>2</v>
      </c>
      <c r="I10" s="15">
        <f>IF(Runden!I10&gt;0,RANK(Runden!I10,Runden!I$4:I$53,0),0)</f>
        <v>2</v>
      </c>
      <c r="J10" s="15">
        <f>IF(Runden!J10&gt;0,RANK(Runden!J10,Runden!J$4:J$53,0),0)</f>
        <v>0</v>
      </c>
      <c r="K10" s="15">
        <f>IF(Runden!K10&gt;0,RANK(Runden!K10,Runden!K$4:K$53,0),0)</f>
        <v>0</v>
      </c>
      <c r="L10" s="15">
        <f>IF(Runden!L10&gt;0,RANK(Runden!L10,Runden!L$4:L$53,0),0)</f>
        <v>0</v>
      </c>
      <c r="M10" s="15">
        <f>IF(Runden!M10&gt;0,RANK(Runden!M10,Runden!M$4:M$53,0),0)</f>
        <v>0</v>
      </c>
      <c r="N10" s="15">
        <f>IF(Runden!N10&gt;0,RANK(Runden!N10,Runden!N$4:N$53,0),0)</f>
        <v>0</v>
      </c>
      <c r="O10" s="15">
        <f>IF(Runden!O10&gt;0,RANK(Runden!O10,Runden!O$4:O$53,0),0)</f>
        <v>0</v>
      </c>
      <c r="P10" s="15">
        <f>IF(Runden!P10&gt;0,RANK(Runden!P10,Runden!P$4:P$53,0),0)</f>
        <v>0</v>
      </c>
      <c r="Q10" s="15">
        <f>IF(Runden!Q10&gt;0,RANK(Runden!Q10,Runden!Q$4:Q$53,0),0)</f>
        <v>0</v>
      </c>
      <c r="R10" s="15">
        <f>IF(Runden!R10&gt;0,RANK(Runden!R10,Runden!R$4:R$53,0),0)</f>
        <v>0</v>
      </c>
      <c r="S10" s="15">
        <f>IF(Runden!S10&gt;0,RANK(Runden!S10,Runden!S$4:S$53,0),0)</f>
        <v>0</v>
      </c>
      <c r="T10" s="15">
        <f>IF(Runden!T10&gt;0,RANK(Runden!T10,Runden!T$4:T$53,0),0)</f>
        <v>0</v>
      </c>
      <c r="U10" s="15">
        <f>IF(Runden!U10&gt;0,RANK(Runden!U10,Runden!U$4:U$53,0),0)</f>
        <v>0</v>
      </c>
      <c r="V10" s="13"/>
      <c r="W10" s="72">
        <f t="shared" si="6"/>
        <v>0</v>
      </c>
      <c r="X10" s="72">
        <f t="shared" si="6"/>
        <v>3</v>
      </c>
      <c r="Y10" s="72">
        <f t="shared" si="6"/>
        <v>1</v>
      </c>
      <c r="Z10" s="72">
        <f t="shared" si="6"/>
        <v>0</v>
      </c>
      <c r="AA10" s="72">
        <f t="shared" si="6"/>
        <v>1</v>
      </c>
      <c r="AB10" s="72">
        <f t="shared" si="6"/>
        <v>0</v>
      </c>
      <c r="AC10" s="72">
        <f t="shared" si="6"/>
        <v>0</v>
      </c>
      <c r="AD10" s="72">
        <f t="shared" si="6"/>
        <v>0</v>
      </c>
      <c r="AE10" s="72">
        <f t="shared" si="6"/>
        <v>0</v>
      </c>
      <c r="AF10" s="72">
        <f t="shared" si="6"/>
        <v>0</v>
      </c>
      <c r="AG10" s="72">
        <f t="shared" si="6"/>
        <v>0</v>
      </c>
      <c r="AH10" s="72">
        <f t="shared" si="6"/>
        <v>0</v>
      </c>
      <c r="AI10" s="72">
        <f t="shared" si="6"/>
        <v>0</v>
      </c>
      <c r="AJ10" s="72">
        <f t="shared" si="6"/>
        <v>0</v>
      </c>
      <c r="AK10" s="72">
        <f t="shared" si="6"/>
        <v>0</v>
      </c>
      <c r="AL10" s="72">
        <f t="shared" si="6"/>
        <v>0</v>
      </c>
      <c r="AM10" s="72">
        <f t="shared" ref="AM10:AP24" si="41">COUNTIF($B10:$U10,AM$3)</f>
        <v>0</v>
      </c>
      <c r="AN10" s="72">
        <f t="shared" si="41"/>
        <v>0</v>
      </c>
      <c r="AO10" s="72">
        <f t="shared" si="41"/>
        <v>0</v>
      </c>
      <c r="AP10" s="72">
        <f t="shared" si="41"/>
        <v>0</v>
      </c>
      <c r="AQ10" s="72">
        <f t="shared" si="2"/>
        <v>0</v>
      </c>
      <c r="AR10" s="72">
        <f t="shared" si="2"/>
        <v>0</v>
      </c>
      <c r="AS10" s="72">
        <f t="shared" si="2"/>
        <v>0</v>
      </c>
      <c r="AT10" s="72">
        <f t="shared" si="2"/>
        <v>0</v>
      </c>
      <c r="AU10" s="138">
        <f t="shared" si="39"/>
        <v>47</v>
      </c>
      <c r="AV10">
        <f t="shared" si="7"/>
        <v>0</v>
      </c>
      <c r="AW10">
        <f t="shared" si="8"/>
        <v>2.9999999999999997E-4</v>
      </c>
      <c r="AX10">
        <f t="shared" si="9"/>
        <v>9.9999999999999995E-7</v>
      </c>
      <c r="AY10">
        <f t="shared" si="10"/>
        <v>0</v>
      </c>
      <c r="AZ10">
        <f t="shared" si="11"/>
        <v>1E-10</v>
      </c>
      <c r="BA10">
        <f t="shared" si="12"/>
        <v>0</v>
      </c>
      <c r="BB10">
        <f t="shared" si="13"/>
        <v>0</v>
      </c>
      <c r="BC10">
        <f t="shared" si="14"/>
        <v>0</v>
      </c>
      <c r="BD10" s="71">
        <f t="shared" si="3"/>
        <v>3.0100009999999998E-4</v>
      </c>
      <c r="BE10" s="3">
        <f t="shared" si="15"/>
        <v>47</v>
      </c>
      <c r="BF10" s="76">
        <f t="shared" si="16"/>
        <v>4.7E-2</v>
      </c>
      <c r="BG10">
        <f t="shared" si="17"/>
        <v>0</v>
      </c>
      <c r="BH10">
        <f t="shared" si="18"/>
        <v>0</v>
      </c>
      <c r="BI10">
        <f t="shared" si="19"/>
        <v>0</v>
      </c>
      <c r="BJ10">
        <f t="shared" si="20"/>
        <v>0</v>
      </c>
      <c r="BK10">
        <f t="shared" si="21"/>
        <v>0</v>
      </c>
      <c r="BL10">
        <f t="shared" si="22"/>
        <v>0</v>
      </c>
      <c r="BM10">
        <f t="shared" si="23"/>
        <v>0</v>
      </c>
      <c r="BN10">
        <f t="shared" si="24"/>
        <v>0</v>
      </c>
      <c r="BO10" s="71">
        <f t="shared" si="4"/>
        <v>0</v>
      </c>
      <c r="BP10" s="3">
        <f t="shared" si="25"/>
        <v>0</v>
      </c>
      <c r="BQ10" s="77">
        <f t="shared" si="26"/>
        <v>0</v>
      </c>
      <c r="BR10">
        <f t="shared" si="27"/>
        <v>0</v>
      </c>
      <c r="BS10">
        <f t="shared" si="28"/>
        <v>0</v>
      </c>
      <c r="BT10">
        <f t="shared" si="29"/>
        <v>0</v>
      </c>
      <c r="BU10">
        <f t="shared" si="30"/>
        <v>0</v>
      </c>
      <c r="BV10">
        <f t="shared" si="31"/>
        <v>0</v>
      </c>
      <c r="BW10">
        <f t="shared" si="32"/>
        <v>0</v>
      </c>
      <c r="BX10">
        <f t="shared" si="33"/>
        <v>0</v>
      </c>
      <c r="BY10">
        <f t="shared" si="34"/>
        <v>0</v>
      </c>
      <c r="BZ10" s="71">
        <f t="shared" si="5"/>
        <v>0</v>
      </c>
      <c r="CA10" s="3">
        <f t="shared" si="35"/>
        <v>0</v>
      </c>
      <c r="CB10" s="78">
        <f t="shared" si="36"/>
        <v>0</v>
      </c>
      <c r="CC10" s="79">
        <f t="shared" si="37"/>
        <v>4.7E-2</v>
      </c>
      <c r="CD10" s="139">
        <f t="shared" si="38"/>
        <v>47</v>
      </c>
    </row>
    <row r="11" spans="1:82">
      <c r="A11" s="14" t="str">
        <f>IF(Runden!A11="","",Runden!A11)</f>
        <v>Martin</v>
      </c>
      <c r="B11" s="15">
        <f>IF(Runden!B11&gt;0,RANK(Runden!B11,Runden!B$4:B$53,0),0)</f>
        <v>0</v>
      </c>
      <c r="C11" s="15">
        <f>IF(Runden!C11&gt;0,RANK(Runden!C11,Runden!C$4:C$53,0),0)</f>
        <v>0</v>
      </c>
      <c r="D11" s="15">
        <f>IF(Runden!D11&gt;0,RANK(Runden!D11,Runden!D$4:D$53,0),0)</f>
        <v>0</v>
      </c>
      <c r="E11" s="15">
        <f>IF(Runden!E11&gt;0,RANK(Runden!E11,Runden!E$4:E$53,0),0)</f>
        <v>0</v>
      </c>
      <c r="F11" s="15">
        <f>IF(Runden!F11&gt;0,RANK(Runden!F11,Runden!F$4:F$53,0),0)</f>
        <v>6</v>
      </c>
      <c r="G11" s="15">
        <f>IF(Runden!G11&gt;0,RANK(Runden!G11,Runden!G$4:G$53,0),0)</f>
        <v>6</v>
      </c>
      <c r="H11" s="15">
        <f>IF(Runden!H11&gt;0,RANK(Runden!H11,Runden!H$4:H$53,0),0)</f>
        <v>6</v>
      </c>
      <c r="I11" s="15">
        <f>IF(Runden!I11&gt;0,RANK(Runden!I11,Runden!I$4:I$53,0),0)</f>
        <v>3</v>
      </c>
      <c r="J11" s="15">
        <f>IF(Runden!J11&gt;0,RANK(Runden!J11,Runden!J$4:J$53,0),0)</f>
        <v>0</v>
      </c>
      <c r="K11" s="15">
        <f>IF(Runden!K11&gt;0,RANK(Runden!K11,Runden!K$4:K$53,0),0)</f>
        <v>0</v>
      </c>
      <c r="L11" s="15">
        <f>IF(Runden!L11&gt;0,RANK(Runden!L11,Runden!L$4:L$53,0),0)</f>
        <v>0</v>
      </c>
      <c r="M11" s="15">
        <f>IF(Runden!M11&gt;0,RANK(Runden!M11,Runden!M$4:M$53,0),0)</f>
        <v>0</v>
      </c>
      <c r="N11" s="15">
        <f>IF(Runden!N11&gt;0,RANK(Runden!N11,Runden!N$4:N$53,0),0)</f>
        <v>0</v>
      </c>
      <c r="O11" s="15">
        <f>IF(Runden!O11&gt;0,RANK(Runden!O11,Runden!O$4:O$53,0),0)</f>
        <v>0</v>
      </c>
      <c r="P11" s="15">
        <f>IF(Runden!P11&gt;0,RANK(Runden!P11,Runden!P$4:P$53,0),0)</f>
        <v>0</v>
      </c>
      <c r="Q11" s="15">
        <f>IF(Runden!Q11&gt;0,RANK(Runden!Q11,Runden!Q$4:Q$53,0),0)</f>
        <v>0</v>
      </c>
      <c r="R11" s="15">
        <f>IF(Runden!R11&gt;0,RANK(Runden!R11,Runden!R$4:R$53,0),0)</f>
        <v>0</v>
      </c>
      <c r="S11" s="15">
        <f>IF(Runden!S11&gt;0,RANK(Runden!S11,Runden!S$4:S$53,0),0)</f>
        <v>0</v>
      </c>
      <c r="T11" s="15">
        <f>IF(Runden!T11&gt;0,RANK(Runden!T11,Runden!T$4:T$53,0),0)</f>
        <v>0</v>
      </c>
      <c r="U11" s="15">
        <f>IF(Runden!U11&gt;0,RANK(Runden!U11,Runden!U$4:U$53,0),0)</f>
        <v>0</v>
      </c>
      <c r="V11" s="13"/>
      <c r="W11" s="72">
        <f t="shared" si="6"/>
        <v>0</v>
      </c>
      <c r="X11" s="72">
        <f t="shared" si="6"/>
        <v>0</v>
      </c>
      <c r="Y11" s="72">
        <f t="shared" si="6"/>
        <v>1</v>
      </c>
      <c r="Z11" s="72">
        <f t="shared" si="6"/>
        <v>0</v>
      </c>
      <c r="AA11" s="72">
        <f t="shared" si="6"/>
        <v>0</v>
      </c>
      <c r="AB11" s="72">
        <f t="shared" si="6"/>
        <v>3</v>
      </c>
      <c r="AC11" s="72">
        <f t="shared" si="6"/>
        <v>0</v>
      </c>
      <c r="AD11" s="72">
        <f t="shared" si="6"/>
        <v>0</v>
      </c>
      <c r="AE11" s="72">
        <f t="shared" si="6"/>
        <v>0</v>
      </c>
      <c r="AF11" s="72">
        <f t="shared" si="6"/>
        <v>0</v>
      </c>
      <c r="AG11" s="72">
        <f t="shared" si="6"/>
        <v>0</v>
      </c>
      <c r="AH11" s="72">
        <f t="shared" si="6"/>
        <v>0</v>
      </c>
      <c r="AI11" s="72">
        <f t="shared" si="6"/>
        <v>0</v>
      </c>
      <c r="AJ11" s="72">
        <f t="shared" si="6"/>
        <v>0</v>
      </c>
      <c r="AK11" s="72">
        <f t="shared" si="6"/>
        <v>0</v>
      </c>
      <c r="AL11" s="72">
        <f t="shared" si="6"/>
        <v>0</v>
      </c>
      <c r="AM11" s="72">
        <f t="shared" si="41"/>
        <v>0</v>
      </c>
      <c r="AN11" s="72">
        <f t="shared" si="41"/>
        <v>0</v>
      </c>
      <c r="AO11" s="72">
        <f t="shared" si="41"/>
        <v>0</v>
      </c>
      <c r="AP11" s="72">
        <f t="shared" si="41"/>
        <v>0</v>
      </c>
      <c r="AQ11" s="72">
        <f t="shared" si="2"/>
        <v>0</v>
      </c>
      <c r="AR11" s="72">
        <f t="shared" si="2"/>
        <v>0</v>
      </c>
      <c r="AS11" s="72">
        <f t="shared" si="2"/>
        <v>0</v>
      </c>
      <c r="AT11" s="72">
        <f t="shared" si="2"/>
        <v>0</v>
      </c>
      <c r="AU11" s="138">
        <f t="shared" si="39"/>
        <v>43</v>
      </c>
      <c r="AV11">
        <f t="shared" si="7"/>
        <v>0</v>
      </c>
      <c r="AW11">
        <f t="shared" si="8"/>
        <v>0</v>
      </c>
      <c r="AX11">
        <f t="shared" si="9"/>
        <v>9.9999999999999995E-7</v>
      </c>
      <c r="AY11">
        <f t="shared" si="10"/>
        <v>0</v>
      </c>
      <c r="AZ11">
        <f t="shared" si="11"/>
        <v>0</v>
      </c>
      <c r="BA11">
        <f t="shared" si="12"/>
        <v>3.0000000000000001E-12</v>
      </c>
      <c r="BB11">
        <f t="shared" si="13"/>
        <v>0</v>
      </c>
      <c r="BC11">
        <f t="shared" si="14"/>
        <v>0</v>
      </c>
      <c r="BD11" s="71">
        <f t="shared" si="3"/>
        <v>1.000003E-6</v>
      </c>
      <c r="BE11" s="3">
        <f t="shared" si="15"/>
        <v>43</v>
      </c>
      <c r="BF11" s="76">
        <f t="shared" si="16"/>
        <v>4.2999999999999997E-2</v>
      </c>
      <c r="BG11">
        <f t="shared" si="17"/>
        <v>0</v>
      </c>
      <c r="BH11">
        <f t="shared" si="18"/>
        <v>0</v>
      </c>
      <c r="BI11">
        <f t="shared" si="19"/>
        <v>0</v>
      </c>
      <c r="BJ11">
        <f t="shared" si="20"/>
        <v>0</v>
      </c>
      <c r="BK11">
        <f t="shared" si="21"/>
        <v>0</v>
      </c>
      <c r="BL11">
        <f t="shared" si="22"/>
        <v>0</v>
      </c>
      <c r="BM11">
        <f t="shared" si="23"/>
        <v>0</v>
      </c>
      <c r="BN11">
        <f t="shared" si="24"/>
        <v>0</v>
      </c>
      <c r="BO11" s="71">
        <f t="shared" si="4"/>
        <v>0</v>
      </c>
      <c r="BP11" s="3">
        <f t="shared" si="25"/>
        <v>0</v>
      </c>
      <c r="BQ11" s="77">
        <f t="shared" si="26"/>
        <v>0</v>
      </c>
      <c r="BR11">
        <f t="shared" si="27"/>
        <v>0</v>
      </c>
      <c r="BS11">
        <f t="shared" si="28"/>
        <v>0</v>
      </c>
      <c r="BT11">
        <f t="shared" si="29"/>
        <v>0</v>
      </c>
      <c r="BU11">
        <f t="shared" si="30"/>
        <v>0</v>
      </c>
      <c r="BV11">
        <f t="shared" si="31"/>
        <v>0</v>
      </c>
      <c r="BW11">
        <f t="shared" si="32"/>
        <v>0</v>
      </c>
      <c r="BX11">
        <f t="shared" si="33"/>
        <v>0</v>
      </c>
      <c r="BY11">
        <f t="shared" si="34"/>
        <v>0</v>
      </c>
      <c r="BZ11" s="71">
        <f t="shared" si="5"/>
        <v>0</v>
      </c>
      <c r="CA11" s="3">
        <f t="shared" si="35"/>
        <v>0</v>
      </c>
      <c r="CB11" s="78">
        <f t="shared" si="36"/>
        <v>0</v>
      </c>
      <c r="CC11" s="79">
        <f t="shared" si="37"/>
        <v>4.2999999999999997E-2</v>
      </c>
      <c r="CD11" s="139">
        <f t="shared" si="38"/>
        <v>43</v>
      </c>
    </row>
    <row r="12" spans="1:82">
      <c r="A12" s="14" t="str">
        <f>IF(Runden!A12="","",Runden!A12)</f>
        <v>Dirk</v>
      </c>
      <c r="B12" s="15">
        <f>IF(Runden!B12&gt;0,RANK(Runden!B12,Runden!B$4:B$53,0),0)</f>
        <v>9</v>
      </c>
      <c r="C12" s="15">
        <f>IF(Runden!C12&gt;0,RANK(Runden!C12,Runden!C$4:C$53,0),0)</f>
        <v>9</v>
      </c>
      <c r="D12" s="15">
        <f>IF(Runden!D12&gt;0,RANK(Runden!D12,Runden!D$4:D$53,0),0)</f>
        <v>0</v>
      </c>
      <c r="E12" s="15">
        <f>IF(Runden!E12&gt;0,RANK(Runden!E12,Runden!E$4:E$53,0),0)</f>
        <v>0</v>
      </c>
      <c r="F12" s="15">
        <f>IF(Runden!F12&gt;0,RANK(Runden!F12,Runden!F$4:F$53,0),0)</f>
        <v>8</v>
      </c>
      <c r="G12" s="15">
        <f>IF(Runden!G12&gt;0,RANK(Runden!G12,Runden!G$4:G$53,0),0)</f>
        <v>0</v>
      </c>
      <c r="H12" s="15">
        <f>IF(Runden!H12&gt;0,RANK(Runden!H12,Runden!H$4:H$53,0),0)</f>
        <v>0</v>
      </c>
      <c r="I12" s="15">
        <f>IF(Runden!I12&gt;0,RANK(Runden!I12,Runden!I$4:I$53,0),0)</f>
        <v>6</v>
      </c>
      <c r="J12" s="15">
        <f>IF(Runden!J12&gt;0,RANK(Runden!J12,Runden!J$4:J$53,0),0)</f>
        <v>0</v>
      </c>
      <c r="K12" s="15">
        <f>IF(Runden!K12&gt;0,RANK(Runden!K12,Runden!K$4:K$53,0),0)</f>
        <v>0</v>
      </c>
      <c r="L12" s="15">
        <f>IF(Runden!L12&gt;0,RANK(Runden!L12,Runden!L$4:L$53,0),0)</f>
        <v>0</v>
      </c>
      <c r="M12" s="15">
        <f>IF(Runden!M12&gt;0,RANK(Runden!M12,Runden!M$4:M$53,0),0)</f>
        <v>0</v>
      </c>
      <c r="N12" s="15">
        <f>IF(Runden!N12&gt;0,RANK(Runden!N12,Runden!N$4:N$53,0),0)</f>
        <v>0</v>
      </c>
      <c r="O12" s="15">
        <f>IF(Runden!O12&gt;0,RANK(Runden!O12,Runden!O$4:O$53,0),0)</f>
        <v>0</v>
      </c>
      <c r="P12" s="15">
        <f>IF(Runden!P12&gt;0,RANK(Runden!P12,Runden!P$4:P$53,0),0)</f>
        <v>0</v>
      </c>
      <c r="Q12" s="15">
        <f>IF(Runden!Q12&gt;0,RANK(Runden!Q12,Runden!Q$4:Q$53,0),0)</f>
        <v>0</v>
      </c>
      <c r="R12" s="15">
        <f>IF(Runden!R12&gt;0,RANK(Runden!R12,Runden!R$4:R$53,0),0)</f>
        <v>0</v>
      </c>
      <c r="S12" s="15">
        <f>IF(Runden!S12&gt;0,RANK(Runden!S12,Runden!S$4:S$53,0),0)</f>
        <v>0</v>
      </c>
      <c r="T12" s="15">
        <f>IF(Runden!T12&gt;0,RANK(Runden!T12,Runden!T$4:T$53,0),0)</f>
        <v>0</v>
      </c>
      <c r="U12" s="15">
        <f>IF(Runden!U12&gt;0,RANK(Runden!U12,Runden!U$4:U$53,0),0)</f>
        <v>0</v>
      </c>
      <c r="V12" s="13"/>
      <c r="W12" s="72">
        <f t="shared" si="6"/>
        <v>0</v>
      </c>
      <c r="X12" s="72">
        <f t="shared" si="6"/>
        <v>0</v>
      </c>
      <c r="Y12" s="72">
        <f t="shared" si="6"/>
        <v>0</v>
      </c>
      <c r="Z12" s="72">
        <f t="shared" si="6"/>
        <v>0</v>
      </c>
      <c r="AA12" s="72">
        <f t="shared" si="6"/>
        <v>0</v>
      </c>
      <c r="AB12" s="72">
        <f t="shared" si="6"/>
        <v>1</v>
      </c>
      <c r="AC12" s="72">
        <f t="shared" si="6"/>
        <v>0</v>
      </c>
      <c r="AD12" s="72">
        <f t="shared" si="6"/>
        <v>1</v>
      </c>
      <c r="AE12" s="72">
        <f t="shared" si="6"/>
        <v>2</v>
      </c>
      <c r="AF12" s="72">
        <f t="shared" si="6"/>
        <v>0</v>
      </c>
      <c r="AG12" s="72">
        <f t="shared" si="6"/>
        <v>0</v>
      </c>
      <c r="AH12" s="72">
        <f t="shared" si="6"/>
        <v>0</v>
      </c>
      <c r="AI12" s="72">
        <f t="shared" si="6"/>
        <v>0</v>
      </c>
      <c r="AJ12" s="72">
        <f t="shared" si="6"/>
        <v>0</v>
      </c>
      <c r="AK12" s="72">
        <f t="shared" si="6"/>
        <v>0</v>
      </c>
      <c r="AL12" s="72">
        <f t="shared" si="6"/>
        <v>0</v>
      </c>
      <c r="AM12" s="72">
        <f t="shared" si="41"/>
        <v>0</v>
      </c>
      <c r="AN12" s="72">
        <f t="shared" si="41"/>
        <v>0</v>
      </c>
      <c r="AO12" s="72">
        <f t="shared" si="41"/>
        <v>0</v>
      </c>
      <c r="AP12" s="72">
        <f t="shared" si="41"/>
        <v>0</v>
      </c>
      <c r="AQ12" s="72">
        <f t="shared" si="2"/>
        <v>0</v>
      </c>
      <c r="AR12" s="72">
        <f t="shared" si="2"/>
        <v>0</v>
      </c>
      <c r="AS12" s="72">
        <f t="shared" si="2"/>
        <v>0</v>
      </c>
      <c r="AT12" s="72">
        <f t="shared" si="2"/>
        <v>0</v>
      </c>
      <c r="AU12" s="138">
        <f t="shared" si="39"/>
        <v>36</v>
      </c>
      <c r="AV12">
        <f>W12%</f>
        <v>0</v>
      </c>
      <c r="AW12">
        <f t="shared" si="8"/>
        <v>0</v>
      </c>
      <c r="AX12">
        <f t="shared" si="9"/>
        <v>0</v>
      </c>
      <c r="AY12">
        <f t="shared" si="10"/>
        <v>0</v>
      </c>
      <c r="AZ12">
        <f t="shared" si="11"/>
        <v>0</v>
      </c>
      <c r="BA12">
        <f t="shared" si="12"/>
        <v>9.9999999999999998E-13</v>
      </c>
      <c r="BB12">
        <f t="shared" si="13"/>
        <v>0</v>
      </c>
      <c r="BC12">
        <f t="shared" si="14"/>
        <v>9.9999999999999998E-17</v>
      </c>
      <c r="BD12" s="71">
        <f t="shared" si="3"/>
        <v>1.0000999999999999E-12</v>
      </c>
      <c r="BE12" s="3">
        <f t="shared" si="15"/>
        <v>36</v>
      </c>
      <c r="BF12" s="76">
        <f t="shared" si="16"/>
        <v>3.5999999999999997E-2</v>
      </c>
      <c r="BG12">
        <f t="shared" si="17"/>
        <v>0.02</v>
      </c>
      <c r="BH12">
        <f t="shared" si="18"/>
        <v>0</v>
      </c>
      <c r="BI12">
        <f t="shared" si="19"/>
        <v>0</v>
      </c>
      <c r="BJ12">
        <f t="shared" si="20"/>
        <v>0</v>
      </c>
      <c r="BK12">
        <f t="shared" si="21"/>
        <v>0</v>
      </c>
      <c r="BL12">
        <f t="shared" si="22"/>
        <v>0</v>
      </c>
      <c r="BM12">
        <f t="shared" si="23"/>
        <v>0</v>
      </c>
      <c r="BN12">
        <f t="shared" si="24"/>
        <v>0</v>
      </c>
      <c r="BO12" s="71">
        <f t="shared" si="4"/>
        <v>0.02</v>
      </c>
      <c r="BP12" s="3">
        <f t="shared" si="25"/>
        <v>50</v>
      </c>
      <c r="BQ12" s="77">
        <f t="shared" si="26"/>
        <v>5.0000000000000001E-4</v>
      </c>
      <c r="BR12">
        <f t="shared" si="27"/>
        <v>0</v>
      </c>
      <c r="BS12">
        <f t="shared" si="28"/>
        <v>0</v>
      </c>
      <c r="BT12">
        <f t="shared" si="29"/>
        <v>0</v>
      </c>
      <c r="BU12">
        <f t="shared" si="30"/>
        <v>0</v>
      </c>
      <c r="BV12">
        <f t="shared" si="31"/>
        <v>0</v>
      </c>
      <c r="BW12">
        <f t="shared" si="32"/>
        <v>0</v>
      </c>
      <c r="BX12">
        <f t="shared" si="33"/>
        <v>0</v>
      </c>
      <c r="BY12">
        <f t="shared" si="34"/>
        <v>0</v>
      </c>
      <c r="BZ12" s="71">
        <f t="shared" si="5"/>
        <v>0</v>
      </c>
      <c r="CA12" s="3">
        <f t="shared" si="35"/>
        <v>0</v>
      </c>
      <c r="CB12" s="78">
        <f t="shared" si="36"/>
        <v>0</v>
      </c>
      <c r="CC12" s="79">
        <f t="shared" si="37"/>
        <v>3.6499999999999998E-2</v>
      </c>
      <c r="CD12" s="139">
        <f t="shared" si="38"/>
        <v>36</v>
      </c>
    </row>
    <row r="13" spans="1:82">
      <c r="A13" s="14" t="str">
        <f>IF(Runden!A13="","",Runden!A13)</f>
        <v>Oliver</v>
      </c>
      <c r="B13" s="15">
        <f>IF(Runden!B13&gt;0,RANK(Runden!B13,Runden!B$4:B$53,0),0)</f>
        <v>5</v>
      </c>
      <c r="C13" s="15">
        <f>IF(Runden!C13&gt;0,RANK(Runden!C13,Runden!C$4:C$53,0),0)</f>
        <v>1</v>
      </c>
      <c r="D13" s="15">
        <f>IF(Runden!D13&gt;0,RANK(Runden!D13,Runden!D$4:D$53,0),0)</f>
        <v>2</v>
      </c>
      <c r="E13" s="15">
        <f>IF(Runden!E13&gt;0,RANK(Runden!E13,Runden!E$4:E$53,0),0)</f>
        <v>0</v>
      </c>
      <c r="F13" s="15">
        <f>IF(Runden!F13&gt;0,RANK(Runden!F13,Runden!F$4:F$53,0),0)</f>
        <v>0</v>
      </c>
      <c r="G13" s="15">
        <f>IF(Runden!G13&gt;0,RANK(Runden!G13,Runden!G$4:G$53,0),0)</f>
        <v>0</v>
      </c>
      <c r="H13" s="15">
        <f>IF(Runden!H13&gt;0,RANK(Runden!H13,Runden!H$4:H$53,0),0)</f>
        <v>0</v>
      </c>
      <c r="I13" s="15">
        <f>IF(Runden!I13&gt;0,RANK(Runden!I13,Runden!I$4:I$53,0),0)</f>
        <v>0</v>
      </c>
      <c r="J13" s="15">
        <f>IF(Runden!J13&gt;0,RANK(Runden!J13,Runden!J$4:J$53,0),0)</f>
        <v>0</v>
      </c>
      <c r="K13" s="15">
        <f>IF(Runden!K13&gt;0,RANK(Runden!K13,Runden!K$4:K$53,0),0)</f>
        <v>0</v>
      </c>
      <c r="L13" s="15">
        <f>IF(Runden!L13&gt;0,RANK(Runden!L13,Runden!L$4:L$53,0),0)</f>
        <v>0</v>
      </c>
      <c r="M13" s="15">
        <f>IF(Runden!M13&gt;0,RANK(Runden!M13,Runden!M$4:M$53,0),0)</f>
        <v>0</v>
      </c>
      <c r="N13" s="15">
        <f>IF(Runden!N13&gt;0,RANK(Runden!N13,Runden!N$4:N$53,0),0)</f>
        <v>0</v>
      </c>
      <c r="O13" s="15">
        <f>IF(Runden!O13&gt;0,RANK(Runden!O13,Runden!O$4:O$53,0),0)</f>
        <v>0</v>
      </c>
      <c r="P13" s="15">
        <f>IF(Runden!P13&gt;0,RANK(Runden!P13,Runden!P$4:P$53,0),0)</f>
        <v>0</v>
      </c>
      <c r="Q13" s="15">
        <f>IF(Runden!Q13&gt;0,RANK(Runden!Q13,Runden!Q$4:Q$53,0),0)</f>
        <v>0</v>
      </c>
      <c r="R13" s="15">
        <f>IF(Runden!R13&gt;0,RANK(Runden!R13,Runden!R$4:R$53,0),0)</f>
        <v>0</v>
      </c>
      <c r="S13" s="15">
        <f>IF(Runden!S13&gt;0,RANK(Runden!S13,Runden!S$4:S$53,0),0)</f>
        <v>0</v>
      </c>
      <c r="T13" s="15">
        <f>IF(Runden!T13&gt;0,RANK(Runden!T13,Runden!T$4:T$53,0),0)</f>
        <v>0</v>
      </c>
      <c r="U13" s="15">
        <f>IF(Runden!U13&gt;0,RANK(Runden!U13,Runden!U$4:U$53,0),0)</f>
        <v>0</v>
      </c>
      <c r="V13" s="13"/>
      <c r="W13" s="72">
        <f t="shared" si="6"/>
        <v>1</v>
      </c>
      <c r="X13" s="72">
        <f t="shared" si="6"/>
        <v>1</v>
      </c>
      <c r="Y13" s="72">
        <f t="shared" si="6"/>
        <v>0</v>
      </c>
      <c r="Z13" s="72">
        <f t="shared" si="6"/>
        <v>0</v>
      </c>
      <c r="AA13" s="72">
        <f t="shared" si="6"/>
        <v>1</v>
      </c>
      <c r="AB13" s="72">
        <f t="shared" si="6"/>
        <v>0</v>
      </c>
      <c r="AC13" s="72">
        <f t="shared" si="6"/>
        <v>0</v>
      </c>
      <c r="AD13" s="72">
        <f t="shared" si="6"/>
        <v>0</v>
      </c>
      <c r="AE13" s="72">
        <f t="shared" si="6"/>
        <v>0</v>
      </c>
      <c r="AF13" s="72">
        <f t="shared" si="6"/>
        <v>0</v>
      </c>
      <c r="AG13" s="72">
        <f t="shared" si="6"/>
        <v>0</v>
      </c>
      <c r="AH13" s="72">
        <f t="shared" si="6"/>
        <v>0</v>
      </c>
      <c r="AI13" s="72">
        <f t="shared" si="6"/>
        <v>0</v>
      </c>
      <c r="AJ13" s="72">
        <f t="shared" si="6"/>
        <v>0</v>
      </c>
      <c r="AK13" s="72">
        <f t="shared" si="6"/>
        <v>0</v>
      </c>
      <c r="AL13" s="72">
        <f t="shared" si="6"/>
        <v>0</v>
      </c>
      <c r="AM13" s="72">
        <f t="shared" si="41"/>
        <v>0</v>
      </c>
      <c r="AN13" s="72">
        <f t="shared" si="41"/>
        <v>0</v>
      </c>
      <c r="AO13" s="72">
        <f t="shared" si="41"/>
        <v>0</v>
      </c>
      <c r="AP13" s="72">
        <f t="shared" si="41"/>
        <v>0</v>
      </c>
      <c r="AQ13" s="72">
        <f t="shared" si="2"/>
        <v>0</v>
      </c>
      <c r="AR13" s="72">
        <f t="shared" si="2"/>
        <v>0</v>
      </c>
      <c r="AS13" s="72">
        <f t="shared" si="2"/>
        <v>0</v>
      </c>
      <c r="AT13" s="72">
        <f t="shared" si="2"/>
        <v>0</v>
      </c>
      <c r="AU13" s="138">
        <f t="shared" si="39"/>
        <v>49</v>
      </c>
      <c r="AV13">
        <f t="shared" si="7"/>
        <v>0.01</v>
      </c>
      <c r="AW13">
        <f t="shared" si="8"/>
        <v>1E-4</v>
      </c>
      <c r="AX13">
        <f t="shared" si="9"/>
        <v>0</v>
      </c>
      <c r="AY13">
        <f t="shared" si="10"/>
        <v>0</v>
      </c>
      <c r="AZ13">
        <f t="shared" si="11"/>
        <v>1E-10</v>
      </c>
      <c r="BA13">
        <f t="shared" si="12"/>
        <v>0</v>
      </c>
      <c r="BB13">
        <f t="shared" si="13"/>
        <v>0</v>
      </c>
      <c r="BC13">
        <f t="shared" si="14"/>
        <v>0</v>
      </c>
      <c r="BD13" s="71">
        <f t="shared" si="3"/>
        <v>1.0100000099999999E-2</v>
      </c>
      <c r="BE13" s="3">
        <f>IF(BD13=0,0,RANK(BD13,$BD$4:$BD$53,1))</f>
        <v>49</v>
      </c>
      <c r="BF13" s="76">
        <f t="shared" si="16"/>
        <v>4.9000000000000002E-2</v>
      </c>
      <c r="BG13">
        <f t="shared" si="17"/>
        <v>0</v>
      </c>
      <c r="BH13">
        <f t="shared" si="18"/>
        <v>0</v>
      </c>
      <c r="BI13">
        <f t="shared" si="19"/>
        <v>0</v>
      </c>
      <c r="BJ13">
        <f t="shared" si="20"/>
        <v>0</v>
      </c>
      <c r="BK13">
        <f t="shared" si="21"/>
        <v>0</v>
      </c>
      <c r="BL13">
        <f t="shared" si="22"/>
        <v>0</v>
      </c>
      <c r="BM13">
        <f t="shared" si="23"/>
        <v>0</v>
      </c>
      <c r="BN13">
        <f t="shared" si="24"/>
        <v>0</v>
      </c>
      <c r="BO13" s="71">
        <f t="shared" si="4"/>
        <v>0</v>
      </c>
      <c r="BP13" s="3">
        <f t="shared" si="25"/>
        <v>0</v>
      </c>
      <c r="BQ13" s="77">
        <f t="shared" si="26"/>
        <v>0</v>
      </c>
      <c r="BR13">
        <f t="shared" si="27"/>
        <v>0</v>
      </c>
      <c r="BS13">
        <f t="shared" si="28"/>
        <v>0</v>
      </c>
      <c r="BT13">
        <f t="shared" si="29"/>
        <v>0</v>
      </c>
      <c r="BU13">
        <f t="shared" si="30"/>
        <v>0</v>
      </c>
      <c r="BV13">
        <f t="shared" si="31"/>
        <v>0</v>
      </c>
      <c r="BW13">
        <f t="shared" si="32"/>
        <v>0</v>
      </c>
      <c r="BX13">
        <f t="shared" si="33"/>
        <v>0</v>
      </c>
      <c r="BY13">
        <f t="shared" si="34"/>
        <v>0</v>
      </c>
      <c r="BZ13" s="71">
        <f t="shared" si="5"/>
        <v>0</v>
      </c>
      <c r="CA13" s="3">
        <f t="shared" si="35"/>
        <v>0</v>
      </c>
      <c r="CB13" s="78">
        <f t="shared" si="36"/>
        <v>0</v>
      </c>
      <c r="CC13" s="79">
        <f t="shared" si="37"/>
        <v>4.9000000000000002E-2</v>
      </c>
      <c r="CD13" s="139">
        <f t="shared" si="38"/>
        <v>49</v>
      </c>
    </row>
    <row r="14" spans="1:82">
      <c r="A14" s="14" t="str">
        <f>IF(Runden!A14="","",Runden!A14)</f>
        <v>Christian</v>
      </c>
      <c r="B14" s="15">
        <f>IF(Runden!B14&gt;0,RANK(Runden!B14,Runden!B$4:B$53,0),0)</f>
        <v>0</v>
      </c>
      <c r="C14" s="15">
        <f>IF(Runden!C14&gt;0,RANK(Runden!C14,Runden!C$4:C$53,0),0)</f>
        <v>0</v>
      </c>
      <c r="D14" s="15">
        <f>IF(Runden!D14&gt;0,RANK(Runden!D14,Runden!D$4:D$53,0),0)</f>
        <v>8</v>
      </c>
      <c r="E14" s="15">
        <f>IF(Runden!E14&gt;0,RANK(Runden!E14,Runden!E$4:E$53,0),0)</f>
        <v>0</v>
      </c>
      <c r="F14" s="15">
        <f>IF(Runden!F14&gt;0,RANK(Runden!F14,Runden!F$4:F$53,0),0)</f>
        <v>0</v>
      </c>
      <c r="G14" s="15">
        <f>IF(Runden!G14&gt;0,RANK(Runden!G14,Runden!G$4:G$53,0),0)</f>
        <v>4</v>
      </c>
      <c r="H14" s="15">
        <f>IF(Runden!H14&gt;0,RANK(Runden!H14,Runden!H$4:H$53,0),0)</f>
        <v>4</v>
      </c>
      <c r="I14" s="15">
        <f>IF(Runden!I14&gt;0,RANK(Runden!I14,Runden!I$4:I$53,0),0)</f>
        <v>0</v>
      </c>
      <c r="J14" s="15">
        <f>IF(Runden!J14&gt;0,RANK(Runden!J14,Runden!J$4:J$53,0),0)</f>
        <v>0</v>
      </c>
      <c r="K14" s="15">
        <f>IF(Runden!K14&gt;0,RANK(Runden!K14,Runden!K$4:K$53,0),0)</f>
        <v>0</v>
      </c>
      <c r="L14" s="15">
        <f>IF(Runden!L14&gt;0,RANK(Runden!L14,Runden!L$4:L$53,0),0)</f>
        <v>0</v>
      </c>
      <c r="M14" s="15">
        <f>IF(Runden!M14&gt;0,RANK(Runden!M14,Runden!M$4:M$53,0),0)</f>
        <v>0</v>
      </c>
      <c r="N14" s="15">
        <f>IF(Runden!N14&gt;0,RANK(Runden!N14,Runden!N$4:N$53,0),0)</f>
        <v>0</v>
      </c>
      <c r="O14" s="15">
        <f>IF(Runden!O14&gt;0,RANK(Runden!O14,Runden!O$4:O$53,0),0)</f>
        <v>0</v>
      </c>
      <c r="P14" s="15">
        <f>IF(Runden!P14&gt;0,RANK(Runden!P14,Runden!P$4:P$53,0),0)</f>
        <v>0</v>
      </c>
      <c r="Q14" s="15">
        <f>IF(Runden!Q14&gt;0,RANK(Runden!Q14,Runden!Q$4:Q$53,0),0)</f>
        <v>0</v>
      </c>
      <c r="R14" s="15">
        <f>IF(Runden!R14&gt;0,RANK(Runden!R14,Runden!R$4:R$53,0),0)</f>
        <v>0</v>
      </c>
      <c r="S14" s="15">
        <f>IF(Runden!S14&gt;0,RANK(Runden!S14,Runden!S$4:S$53,0),0)</f>
        <v>0</v>
      </c>
      <c r="T14" s="15">
        <f>IF(Runden!T14&gt;0,RANK(Runden!T14,Runden!T$4:T$53,0),0)</f>
        <v>0</v>
      </c>
      <c r="U14" s="15">
        <f>IF(Runden!U14&gt;0,RANK(Runden!U14,Runden!U$4:U$53,0),0)</f>
        <v>0</v>
      </c>
      <c r="V14" s="13"/>
      <c r="W14" s="72">
        <f t="shared" si="6"/>
        <v>0</v>
      </c>
      <c r="X14" s="72">
        <f t="shared" si="6"/>
        <v>0</v>
      </c>
      <c r="Y14" s="72">
        <f t="shared" si="6"/>
        <v>0</v>
      </c>
      <c r="Z14" s="72">
        <f t="shared" si="6"/>
        <v>2</v>
      </c>
      <c r="AA14" s="72">
        <f t="shared" si="6"/>
        <v>0</v>
      </c>
      <c r="AB14" s="72">
        <f t="shared" si="6"/>
        <v>0</v>
      </c>
      <c r="AC14" s="72">
        <f t="shared" si="6"/>
        <v>0</v>
      </c>
      <c r="AD14" s="72">
        <f t="shared" si="6"/>
        <v>1</v>
      </c>
      <c r="AE14" s="72">
        <f t="shared" si="6"/>
        <v>0</v>
      </c>
      <c r="AF14" s="72">
        <f t="shared" si="6"/>
        <v>0</v>
      </c>
      <c r="AG14" s="72">
        <f t="shared" si="6"/>
        <v>0</v>
      </c>
      <c r="AH14" s="72">
        <f t="shared" si="6"/>
        <v>0</v>
      </c>
      <c r="AI14" s="72">
        <f t="shared" si="6"/>
        <v>0</v>
      </c>
      <c r="AJ14" s="72">
        <f t="shared" si="6"/>
        <v>0</v>
      </c>
      <c r="AK14" s="72">
        <f t="shared" si="6"/>
        <v>0</v>
      </c>
      <c r="AL14" s="72">
        <f t="shared" si="6"/>
        <v>0</v>
      </c>
      <c r="AM14" s="72">
        <f t="shared" si="41"/>
        <v>0</v>
      </c>
      <c r="AN14" s="72">
        <f t="shared" si="41"/>
        <v>0</v>
      </c>
      <c r="AO14" s="72">
        <f t="shared" si="41"/>
        <v>0</v>
      </c>
      <c r="AP14" s="72">
        <f t="shared" si="41"/>
        <v>0</v>
      </c>
      <c r="AQ14" s="72">
        <f t="shared" si="2"/>
        <v>0</v>
      </c>
      <c r="AR14" s="72">
        <f t="shared" si="2"/>
        <v>0</v>
      </c>
      <c r="AS14" s="72">
        <f t="shared" si="2"/>
        <v>0</v>
      </c>
      <c r="AT14" s="72">
        <f t="shared" si="2"/>
        <v>0</v>
      </c>
      <c r="AU14" s="138">
        <f t="shared" si="39"/>
        <v>40</v>
      </c>
      <c r="AV14">
        <f t="shared" si="7"/>
        <v>0</v>
      </c>
      <c r="AW14">
        <f t="shared" si="8"/>
        <v>0</v>
      </c>
      <c r="AX14">
        <f t="shared" si="9"/>
        <v>0</v>
      </c>
      <c r="AY14">
        <f t="shared" si="10"/>
        <v>2E-8</v>
      </c>
      <c r="AZ14">
        <f t="shared" si="11"/>
        <v>0</v>
      </c>
      <c r="BA14">
        <f t="shared" si="12"/>
        <v>0</v>
      </c>
      <c r="BB14">
        <f t="shared" si="13"/>
        <v>0</v>
      </c>
      <c r="BC14">
        <f t="shared" si="14"/>
        <v>9.9999999999999998E-17</v>
      </c>
      <c r="BD14" s="71">
        <f t="shared" si="3"/>
        <v>2.0000000099999999E-8</v>
      </c>
      <c r="BE14" s="3">
        <f t="shared" si="15"/>
        <v>40</v>
      </c>
      <c r="BF14" s="76">
        <f t="shared" si="16"/>
        <v>0.04</v>
      </c>
      <c r="BG14">
        <f t="shared" si="17"/>
        <v>0</v>
      </c>
      <c r="BH14">
        <f t="shared" si="18"/>
        <v>0</v>
      </c>
      <c r="BI14">
        <f t="shared" si="19"/>
        <v>0</v>
      </c>
      <c r="BJ14">
        <f t="shared" si="20"/>
        <v>0</v>
      </c>
      <c r="BK14">
        <f t="shared" si="21"/>
        <v>0</v>
      </c>
      <c r="BL14">
        <f t="shared" si="22"/>
        <v>0</v>
      </c>
      <c r="BM14">
        <f t="shared" si="23"/>
        <v>0</v>
      </c>
      <c r="BN14">
        <f t="shared" si="24"/>
        <v>0</v>
      </c>
      <c r="BO14" s="71">
        <f t="shared" si="4"/>
        <v>0</v>
      </c>
      <c r="BP14" s="3">
        <f t="shared" si="25"/>
        <v>0</v>
      </c>
      <c r="BQ14" s="77">
        <f t="shared" si="26"/>
        <v>0</v>
      </c>
      <c r="BR14">
        <f t="shared" si="27"/>
        <v>0</v>
      </c>
      <c r="BS14">
        <f t="shared" si="28"/>
        <v>0</v>
      </c>
      <c r="BT14">
        <f t="shared" si="29"/>
        <v>0</v>
      </c>
      <c r="BU14">
        <f t="shared" si="30"/>
        <v>0</v>
      </c>
      <c r="BV14">
        <f t="shared" si="31"/>
        <v>0</v>
      </c>
      <c r="BW14">
        <f t="shared" si="32"/>
        <v>0</v>
      </c>
      <c r="BX14">
        <f t="shared" si="33"/>
        <v>0</v>
      </c>
      <c r="BY14">
        <f t="shared" si="34"/>
        <v>0</v>
      </c>
      <c r="BZ14" s="71">
        <f t="shared" si="5"/>
        <v>0</v>
      </c>
      <c r="CA14" s="3">
        <f t="shared" si="35"/>
        <v>0</v>
      </c>
      <c r="CB14" s="78">
        <f t="shared" si="36"/>
        <v>0</v>
      </c>
      <c r="CC14" s="79">
        <f t="shared" si="37"/>
        <v>0.04</v>
      </c>
      <c r="CD14" s="139">
        <f t="shared" si="38"/>
        <v>40</v>
      </c>
    </row>
    <row r="15" spans="1:82">
      <c r="A15" s="14" t="str">
        <f>IF(Runden!A15="","",Runden!A15)</f>
        <v>Ralf</v>
      </c>
      <c r="B15" s="15">
        <f>IF(Runden!B15&gt;0,RANK(Runden!B15,Runden!B$4:B$53,0),0)</f>
        <v>11</v>
      </c>
      <c r="C15" s="15">
        <f>IF(Runden!C15&gt;0,RANK(Runden!C15,Runden!C$4:C$53,0),0)</f>
        <v>5</v>
      </c>
      <c r="D15" s="15">
        <f>IF(Runden!D15&gt;0,RANK(Runden!D15,Runden!D$4:D$53,0),0)</f>
        <v>9</v>
      </c>
      <c r="E15" s="15">
        <f>IF(Runden!E15&gt;0,RANK(Runden!E15,Runden!E$4:E$53,0),0)</f>
        <v>0</v>
      </c>
      <c r="F15" s="15">
        <f>IF(Runden!F15&gt;0,RANK(Runden!F15,Runden!F$4:F$53,0),0)</f>
        <v>0</v>
      </c>
      <c r="G15" s="15">
        <f>IF(Runden!G15&gt;0,RANK(Runden!G15,Runden!G$4:G$53,0),0)</f>
        <v>0</v>
      </c>
      <c r="H15" s="15">
        <f>IF(Runden!H15&gt;0,RANK(Runden!H15,Runden!H$4:H$53,0),0)</f>
        <v>0</v>
      </c>
      <c r="I15" s="15">
        <f>IF(Runden!I15&gt;0,RANK(Runden!I15,Runden!I$4:I$53,0),0)</f>
        <v>0</v>
      </c>
      <c r="J15" s="15">
        <f>IF(Runden!J15&gt;0,RANK(Runden!J15,Runden!J$4:J$53,0),0)</f>
        <v>0</v>
      </c>
      <c r="K15" s="15">
        <f>IF(Runden!K15&gt;0,RANK(Runden!K15,Runden!K$4:K$53,0),0)</f>
        <v>0</v>
      </c>
      <c r="L15" s="15">
        <f>IF(Runden!L15&gt;0,RANK(Runden!L15,Runden!L$4:L$53,0),0)</f>
        <v>0</v>
      </c>
      <c r="M15" s="15">
        <f>IF(Runden!M15&gt;0,RANK(Runden!M15,Runden!M$4:M$53,0),0)</f>
        <v>0</v>
      </c>
      <c r="N15" s="15">
        <f>IF(Runden!N15&gt;0,RANK(Runden!N15,Runden!N$4:N$53,0),0)</f>
        <v>0</v>
      </c>
      <c r="O15" s="15">
        <f>IF(Runden!O15&gt;0,RANK(Runden!O15,Runden!O$4:O$53,0),0)</f>
        <v>0</v>
      </c>
      <c r="P15" s="15">
        <f>IF(Runden!P15&gt;0,RANK(Runden!P15,Runden!P$4:P$53,0),0)</f>
        <v>0</v>
      </c>
      <c r="Q15" s="15">
        <f>IF(Runden!Q15&gt;0,RANK(Runden!Q15,Runden!Q$4:Q$53,0),0)</f>
        <v>0</v>
      </c>
      <c r="R15" s="15">
        <f>IF(Runden!R15&gt;0,RANK(Runden!R15,Runden!R$4:R$53,0),0)</f>
        <v>0</v>
      </c>
      <c r="S15" s="15">
        <f>IF(Runden!S15&gt;0,RANK(Runden!S15,Runden!S$4:S$53,0),0)</f>
        <v>0</v>
      </c>
      <c r="T15" s="15">
        <f>IF(Runden!T15&gt;0,RANK(Runden!T15,Runden!T$4:T$53,0),0)</f>
        <v>0</v>
      </c>
      <c r="U15" s="15">
        <f>IF(Runden!U15&gt;0,RANK(Runden!U15,Runden!U$4:U$53,0),0)</f>
        <v>0</v>
      </c>
      <c r="V15" s="13"/>
      <c r="W15" s="72">
        <f t="shared" si="6"/>
        <v>0</v>
      </c>
      <c r="X15" s="72">
        <f t="shared" si="6"/>
        <v>0</v>
      </c>
      <c r="Y15" s="72">
        <f t="shared" si="6"/>
        <v>0</v>
      </c>
      <c r="Z15" s="72">
        <f t="shared" si="6"/>
        <v>0</v>
      </c>
      <c r="AA15" s="72">
        <f t="shared" si="6"/>
        <v>1</v>
      </c>
      <c r="AB15" s="72">
        <f t="shared" si="6"/>
        <v>0</v>
      </c>
      <c r="AC15" s="72">
        <f t="shared" si="6"/>
        <v>0</v>
      </c>
      <c r="AD15" s="72">
        <f t="shared" si="6"/>
        <v>0</v>
      </c>
      <c r="AE15" s="72">
        <f t="shared" si="6"/>
        <v>1</v>
      </c>
      <c r="AF15" s="72">
        <f t="shared" si="6"/>
        <v>0</v>
      </c>
      <c r="AG15" s="72">
        <f t="shared" si="6"/>
        <v>1</v>
      </c>
      <c r="AH15" s="72">
        <f t="shared" si="6"/>
        <v>0</v>
      </c>
      <c r="AI15" s="72">
        <f t="shared" si="6"/>
        <v>0</v>
      </c>
      <c r="AJ15" s="72">
        <f t="shared" si="6"/>
        <v>0</v>
      </c>
      <c r="AK15" s="72">
        <f t="shared" si="6"/>
        <v>0</v>
      </c>
      <c r="AL15" s="72">
        <f t="shared" si="6"/>
        <v>0</v>
      </c>
      <c r="AM15" s="72">
        <f t="shared" si="41"/>
        <v>0</v>
      </c>
      <c r="AN15" s="72">
        <f t="shared" si="41"/>
        <v>0</v>
      </c>
      <c r="AO15" s="72">
        <f t="shared" si="41"/>
        <v>0</v>
      </c>
      <c r="AP15" s="72">
        <f t="shared" si="41"/>
        <v>0</v>
      </c>
      <c r="AQ15" s="72">
        <f t="shared" si="2"/>
        <v>0</v>
      </c>
      <c r="AR15" s="72">
        <f t="shared" si="2"/>
        <v>0</v>
      </c>
      <c r="AS15" s="72">
        <f t="shared" si="2"/>
        <v>0</v>
      </c>
      <c r="AT15" s="72">
        <f t="shared" si="2"/>
        <v>0</v>
      </c>
      <c r="AU15" s="138">
        <f t="shared" si="39"/>
        <v>38</v>
      </c>
      <c r="AV15">
        <f t="shared" si="7"/>
        <v>0</v>
      </c>
      <c r="AW15">
        <f t="shared" si="8"/>
        <v>0</v>
      </c>
      <c r="AX15">
        <f t="shared" si="9"/>
        <v>0</v>
      </c>
      <c r="AY15">
        <f t="shared" si="10"/>
        <v>0</v>
      </c>
      <c r="AZ15">
        <f t="shared" si="11"/>
        <v>1E-10</v>
      </c>
      <c r="BA15">
        <f t="shared" si="12"/>
        <v>0</v>
      </c>
      <c r="BB15">
        <f t="shared" si="13"/>
        <v>0</v>
      </c>
      <c r="BC15">
        <f t="shared" si="14"/>
        <v>0</v>
      </c>
      <c r="BD15" s="71">
        <f t="shared" si="3"/>
        <v>1E-10</v>
      </c>
      <c r="BE15" s="3">
        <f t="shared" si="15"/>
        <v>38</v>
      </c>
      <c r="BF15" s="76">
        <f t="shared" si="16"/>
        <v>3.7999999999999999E-2</v>
      </c>
      <c r="BG15">
        <f t="shared" si="17"/>
        <v>0.01</v>
      </c>
      <c r="BH15">
        <f t="shared" si="18"/>
        <v>0</v>
      </c>
      <c r="BI15">
        <f t="shared" si="19"/>
        <v>9.9999999999999995E-7</v>
      </c>
      <c r="BJ15">
        <f t="shared" si="20"/>
        <v>0</v>
      </c>
      <c r="BK15">
        <f t="shared" si="21"/>
        <v>0</v>
      </c>
      <c r="BL15">
        <f t="shared" si="22"/>
        <v>0</v>
      </c>
      <c r="BM15">
        <f t="shared" si="23"/>
        <v>0</v>
      </c>
      <c r="BN15">
        <f t="shared" si="24"/>
        <v>0</v>
      </c>
      <c r="BO15" s="71">
        <f t="shared" si="4"/>
        <v>1.0000999999999999E-2</v>
      </c>
      <c r="BP15" s="3">
        <f t="shared" si="25"/>
        <v>49</v>
      </c>
      <c r="BQ15" s="77">
        <f t="shared" si="26"/>
        <v>4.8999999999999998E-4</v>
      </c>
      <c r="BR15">
        <f t="shared" si="27"/>
        <v>0</v>
      </c>
      <c r="BS15">
        <f t="shared" si="28"/>
        <v>0</v>
      </c>
      <c r="BT15">
        <f t="shared" si="29"/>
        <v>0</v>
      </c>
      <c r="BU15">
        <f t="shared" si="30"/>
        <v>0</v>
      </c>
      <c r="BV15">
        <f t="shared" si="31"/>
        <v>0</v>
      </c>
      <c r="BW15">
        <f t="shared" si="32"/>
        <v>0</v>
      </c>
      <c r="BX15">
        <f t="shared" si="33"/>
        <v>0</v>
      </c>
      <c r="BY15">
        <f t="shared" si="34"/>
        <v>0</v>
      </c>
      <c r="BZ15" s="71">
        <f t="shared" si="5"/>
        <v>0</v>
      </c>
      <c r="CA15" s="3">
        <f t="shared" si="35"/>
        <v>0</v>
      </c>
      <c r="CB15" s="78">
        <f t="shared" si="36"/>
        <v>0</v>
      </c>
      <c r="CC15" s="79">
        <f t="shared" si="37"/>
        <v>3.8489999999999996E-2</v>
      </c>
      <c r="CD15" s="139">
        <f t="shared" si="38"/>
        <v>38</v>
      </c>
    </row>
    <row r="16" spans="1:82">
      <c r="A16" s="14" t="str">
        <f>IF(Runden!A16="","",Runden!A16)</f>
        <v>Jülle</v>
      </c>
      <c r="B16" s="15">
        <f>IF(Runden!B16&gt;0,RANK(Runden!B16,Runden!B$4:B$53,0),0)</f>
        <v>12</v>
      </c>
      <c r="C16" s="15">
        <f>IF(Runden!C16&gt;0,RANK(Runden!C16,Runden!C$4:C$53,0),0)</f>
        <v>10</v>
      </c>
      <c r="D16" s="15">
        <f>IF(Runden!D16&gt;0,RANK(Runden!D16,Runden!D$4:D$53,0),0)</f>
        <v>0</v>
      </c>
      <c r="E16" s="15">
        <f>IF(Runden!E16&gt;0,RANK(Runden!E16,Runden!E$4:E$53,0),0)</f>
        <v>0</v>
      </c>
      <c r="F16" s="15">
        <f>IF(Runden!F16&gt;0,RANK(Runden!F16,Runden!F$4:F$53,0),0)</f>
        <v>0</v>
      </c>
      <c r="G16" s="15">
        <f>IF(Runden!G16&gt;0,RANK(Runden!G16,Runden!G$4:G$53,0),0)</f>
        <v>0</v>
      </c>
      <c r="H16" s="15">
        <f>IF(Runden!H16&gt;0,RANK(Runden!H16,Runden!H$4:H$53,0),0)</f>
        <v>0</v>
      </c>
      <c r="I16" s="15">
        <f>IF(Runden!I16&gt;0,RANK(Runden!I16,Runden!I$4:I$53,0),0)</f>
        <v>0</v>
      </c>
      <c r="J16" s="15">
        <f>IF(Runden!J16&gt;0,RANK(Runden!J16,Runden!J$4:J$53,0),0)</f>
        <v>0</v>
      </c>
      <c r="K16" s="15">
        <f>IF(Runden!K16&gt;0,RANK(Runden!K16,Runden!K$4:K$53,0),0)</f>
        <v>0</v>
      </c>
      <c r="L16" s="15">
        <f>IF(Runden!L16&gt;0,RANK(Runden!L16,Runden!L$4:L$53,0),0)</f>
        <v>0</v>
      </c>
      <c r="M16" s="15">
        <f>IF(Runden!M16&gt;0,RANK(Runden!M16,Runden!M$4:M$53,0),0)</f>
        <v>0</v>
      </c>
      <c r="N16" s="15">
        <f>IF(Runden!N16&gt;0,RANK(Runden!N16,Runden!N$4:N$53,0),0)</f>
        <v>0</v>
      </c>
      <c r="O16" s="15">
        <f>IF(Runden!O16&gt;0,RANK(Runden!O16,Runden!O$4:O$53,0),0)</f>
        <v>0</v>
      </c>
      <c r="P16" s="15">
        <f>IF(Runden!P16&gt;0,RANK(Runden!P16,Runden!P$4:P$53,0),0)</f>
        <v>0</v>
      </c>
      <c r="Q16" s="15">
        <f>IF(Runden!Q16&gt;0,RANK(Runden!Q16,Runden!Q$4:Q$53,0),0)</f>
        <v>0</v>
      </c>
      <c r="R16" s="15">
        <f>IF(Runden!R16&gt;0,RANK(Runden!R16,Runden!R$4:R$53,0),0)</f>
        <v>0</v>
      </c>
      <c r="S16" s="15">
        <f>IF(Runden!S16&gt;0,RANK(Runden!S16,Runden!S$4:S$53,0),0)</f>
        <v>0</v>
      </c>
      <c r="T16" s="15">
        <f>IF(Runden!T16&gt;0,RANK(Runden!T16,Runden!T$4:T$53,0),0)</f>
        <v>0</v>
      </c>
      <c r="U16" s="15">
        <f>IF(Runden!U16&gt;0,RANK(Runden!U16,Runden!U$4:U$53,0),0)</f>
        <v>0</v>
      </c>
      <c r="V16" s="13"/>
      <c r="W16" s="72">
        <f t="shared" si="6"/>
        <v>0</v>
      </c>
      <c r="X16" s="72">
        <f t="shared" si="6"/>
        <v>0</v>
      </c>
      <c r="Y16" s="72">
        <f t="shared" si="6"/>
        <v>0</v>
      </c>
      <c r="Z16" s="72">
        <f t="shared" si="6"/>
        <v>0</v>
      </c>
      <c r="AA16" s="72">
        <f t="shared" si="6"/>
        <v>0</v>
      </c>
      <c r="AB16" s="72">
        <f t="shared" si="6"/>
        <v>0</v>
      </c>
      <c r="AC16" s="72">
        <f t="shared" si="6"/>
        <v>0</v>
      </c>
      <c r="AD16" s="72">
        <f t="shared" si="6"/>
        <v>0</v>
      </c>
      <c r="AE16" s="72">
        <f t="shared" si="6"/>
        <v>0</v>
      </c>
      <c r="AF16" s="72">
        <f t="shared" si="6"/>
        <v>1</v>
      </c>
      <c r="AG16" s="72">
        <f t="shared" si="6"/>
        <v>0</v>
      </c>
      <c r="AH16" s="72">
        <f t="shared" si="6"/>
        <v>1</v>
      </c>
      <c r="AI16" s="72">
        <f t="shared" si="6"/>
        <v>0</v>
      </c>
      <c r="AJ16" s="72">
        <f t="shared" si="6"/>
        <v>0</v>
      </c>
      <c r="AK16" s="72">
        <f t="shared" si="6"/>
        <v>0</v>
      </c>
      <c r="AL16" s="72">
        <f t="shared" si="6"/>
        <v>0</v>
      </c>
      <c r="AM16" s="72">
        <f t="shared" si="41"/>
        <v>0</v>
      </c>
      <c r="AN16" s="72">
        <f t="shared" si="41"/>
        <v>0</v>
      </c>
      <c r="AO16" s="72">
        <f t="shared" si="41"/>
        <v>0</v>
      </c>
      <c r="AP16" s="72">
        <f t="shared" si="41"/>
        <v>0</v>
      </c>
      <c r="AQ16" s="72">
        <f t="shared" si="2"/>
        <v>0</v>
      </c>
      <c r="AR16" s="72">
        <f t="shared" si="2"/>
        <v>0</v>
      </c>
      <c r="AS16" s="72">
        <f t="shared" si="2"/>
        <v>0</v>
      </c>
      <c r="AT16" s="72">
        <f t="shared" si="2"/>
        <v>0</v>
      </c>
      <c r="AU16" s="138">
        <f t="shared" si="39"/>
        <v>32</v>
      </c>
      <c r="AV16">
        <f t="shared" si="7"/>
        <v>0</v>
      </c>
      <c r="AW16">
        <f t="shared" si="8"/>
        <v>0</v>
      </c>
      <c r="AX16">
        <f t="shared" si="9"/>
        <v>0</v>
      </c>
      <c r="AY16">
        <f t="shared" si="10"/>
        <v>0</v>
      </c>
      <c r="AZ16">
        <f t="shared" si="11"/>
        <v>0</v>
      </c>
      <c r="BA16">
        <f t="shared" si="12"/>
        <v>0</v>
      </c>
      <c r="BB16">
        <f t="shared" si="13"/>
        <v>0</v>
      </c>
      <c r="BC16">
        <f t="shared" si="14"/>
        <v>0</v>
      </c>
      <c r="BD16" s="71">
        <f t="shared" si="3"/>
        <v>0</v>
      </c>
      <c r="BE16" s="3">
        <f t="shared" si="15"/>
        <v>0</v>
      </c>
      <c r="BF16" s="76">
        <f t="shared" si="16"/>
        <v>0</v>
      </c>
      <c r="BG16">
        <f t="shared" si="17"/>
        <v>0</v>
      </c>
      <c r="BH16">
        <f t="shared" si="18"/>
        <v>1E-4</v>
      </c>
      <c r="BI16">
        <f t="shared" si="19"/>
        <v>0</v>
      </c>
      <c r="BJ16">
        <f t="shared" si="20"/>
        <v>1E-8</v>
      </c>
      <c r="BK16">
        <f t="shared" si="21"/>
        <v>0</v>
      </c>
      <c r="BL16">
        <f t="shared" si="22"/>
        <v>0</v>
      </c>
      <c r="BM16">
        <f t="shared" si="23"/>
        <v>0</v>
      </c>
      <c r="BN16">
        <f t="shared" si="24"/>
        <v>0</v>
      </c>
      <c r="BO16" s="71">
        <f t="shared" si="4"/>
        <v>1.0001E-4</v>
      </c>
      <c r="BP16" s="3">
        <f t="shared" si="25"/>
        <v>48</v>
      </c>
      <c r="BQ16" s="77">
        <f t="shared" si="26"/>
        <v>4.8000000000000001E-4</v>
      </c>
      <c r="BR16">
        <f t="shared" si="27"/>
        <v>0</v>
      </c>
      <c r="BS16">
        <f t="shared" si="28"/>
        <v>0</v>
      </c>
      <c r="BT16">
        <f t="shared" si="29"/>
        <v>0</v>
      </c>
      <c r="BU16">
        <f t="shared" si="30"/>
        <v>0</v>
      </c>
      <c r="BV16">
        <f t="shared" si="31"/>
        <v>0</v>
      </c>
      <c r="BW16">
        <f t="shared" si="32"/>
        <v>0</v>
      </c>
      <c r="BX16">
        <f t="shared" si="33"/>
        <v>0</v>
      </c>
      <c r="BY16">
        <f t="shared" si="34"/>
        <v>0</v>
      </c>
      <c r="BZ16" s="71">
        <f t="shared" si="5"/>
        <v>0</v>
      </c>
      <c r="CA16" s="3">
        <f t="shared" si="35"/>
        <v>0</v>
      </c>
      <c r="CB16" s="78">
        <f t="shared" si="36"/>
        <v>0</v>
      </c>
      <c r="CC16" s="79">
        <f t="shared" si="37"/>
        <v>4.8000000000000001E-4</v>
      </c>
      <c r="CD16" s="139">
        <f t="shared" si="38"/>
        <v>32</v>
      </c>
    </row>
    <row r="17" spans="1:82">
      <c r="A17" s="14" t="str">
        <f>IF(Runden!A17="","",Runden!A17)</f>
        <v>Thomas R</v>
      </c>
      <c r="B17" s="15">
        <f>IF(Runden!B17&gt;0,RANK(Runden!B17,Runden!B$4:B$53,0),0)</f>
        <v>1</v>
      </c>
      <c r="C17" s="15">
        <f>IF(Runden!C17&gt;0,RANK(Runden!C17,Runden!C$4:C$53,0),0)</f>
        <v>0</v>
      </c>
      <c r="D17" s="15">
        <f>IF(Runden!D17&gt;0,RANK(Runden!D17,Runden!D$4:D$53,0),0)</f>
        <v>0</v>
      </c>
      <c r="E17" s="15">
        <f>IF(Runden!E17&gt;0,RANK(Runden!E17,Runden!E$4:E$53,0),0)</f>
        <v>0</v>
      </c>
      <c r="F17" s="15">
        <f>IF(Runden!F17&gt;0,RANK(Runden!F17,Runden!F$4:F$53,0),0)</f>
        <v>0</v>
      </c>
      <c r="G17" s="15">
        <f>IF(Runden!G17&gt;0,RANK(Runden!G17,Runden!G$4:G$53,0),0)</f>
        <v>0</v>
      </c>
      <c r="H17" s="15">
        <f>IF(Runden!H17&gt;0,RANK(Runden!H17,Runden!H$4:H$53,0),0)</f>
        <v>0</v>
      </c>
      <c r="I17" s="15">
        <f>IF(Runden!I17&gt;0,RANK(Runden!I17,Runden!I$4:I$53,0),0)</f>
        <v>0</v>
      </c>
      <c r="J17" s="15">
        <f>IF(Runden!J17&gt;0,RANK(Runden!J17,Runden!J$4:J$53,0),0)</f>
        <v>0</v>
      </c>
      <c r="K17" s="15">
        <f>IF(Runden!K17&gt;0,RANK(Runden!K17,Runden!K$4:K$53,0),0)</f>
        <v>0</v>
      </c>
      <c r="L17" s="15">
        <f>IF(Runden!L17&gt;0,RANK(Runden!L17,Runden!L$4:L$53,0),0)</f>
        <v>0</v>
      </c>
      <c r="M17" s="15">
        <f>IF(Runden!M17&gt;0,RANK(Runden!M17,Runden!M$4:M$53,0),0)</f>
        <v>0</v>
      </c>
      <c r="N17" s="15">
        <f>IF(Runden!N17&gt;0,RANK(Runden!N17,Runden!N$4:N$53,0),0)</f>
        <v>0</v>
      </c>
      <c r="O17" s="15">
        <f>IF(Runden!O17&gt;0,RANK(Runden!O17,Runden!O$4:O$53,0),0)</f>
        <v>0</v>
      </c>
      <c r="P17" s="15">
        <f>IF(Runden!P17&gt;0,RANK(Runden!P17,Runden!P$4:P$53,0),0)</f>
        <v>0</v>
      </c>
      <c r="Q17" s="15">
        <f>IF(Runden!Q17&gt;0,RANK(Runden!Q17,Runden!Q$4:Q$53,0),0)</f>
        <v>0</v>
      </c>
      <c r="R17" s="15">
        <f>IF(Runden!R17&gt;0,RANK(Runden!R17,Runden!R$4:R$53,0),0)</f>
        <v>0</v>
      </c>
      <c r="S17" s="15">
        <f>IF(Runden!S17&gt;0,RANK(Runden!S17,Runden!S$4:S$53,0),0)</f>
        <v>0</v>
      </c>
      <c r="T17" s="15">
        <f>IF(Runden!T17&gt;0,RANK(Runden!T17,Runden!T$4:T$53,0),0)</f>
        <v>0</v>
      </c>
      <c r="U17" s="15">
        <f>IF(Runden!U17&gt;0,RANK(Runden!U17,Runden!U$4:U$53,0),0)</f>
        <v>0</v>
      </c>
      <c r="V17" s="13"/>
      <c r="W17" s="72">
        <f t="shared" si="6"/>
        <v>1</v>
      </c>
      <c r="X17" s="72">
        <f t="shared" si="6"/>
        <v>0</v>
      </c>
      <c r="Y17" s="72">
        <f t="shared" si="6"/>
        <v>0</v>
      </c>
      <c r="Z17" s="72">
        <f t="shared" si="6"/>
        <v>0</v>
      </c>
      <c r="AA17" s="72">
        <f t="shared" si="6"/>
        <v>0</v>
      </c>
      <c r="AB17" s="72">
        <f t="shared" si="6"/>
        <v>0</v>
      </c>
      <c r="AC17" s="72">
        <f t="shared" si="6"/>
        <v>0</v>
      </c>
      <c r="AD17" s="72">
        <f t="shared" si="6"/>
        <v>0</v>
      </c>
      <c r="AE17" s="72">
        <f t="shared" si="6"/>
        <v>0</v>
      </c>
      <c r="AF17" s="72">
        <f t="shared" si="6"/>
        <v>0</v>
      </c>
      <c r="AG17" s="72">
        <f t="shared" si="6"/>
        <v>0</v>
      </c>
      <c r="AH17" s="72">
        <f t="shared" si="6"/>
        <v>0</v>
      </c>
      <c r="AI17" s="72">
        <f t="shared" si="6"/>
        <v>0</v>
      </c>
      <c r="AJ17" s="72">
        <f t="shared" si="6"/>
        <v>0</v>
      </c>
      <c r="AK17" s="72">
        <f t="shared" si="6"/>
        <v>0</v>
      </c>
      <c r="AL17" s="72">
        <f t="shared" si="6"/>
        <v>0</v>
      </c>
      <c r="AM17" s="72">
        <f t="shared" si="41"/>
        <v>0</v>
      </c>
      <c r="AN17" s="72">
        <f t="shared" si="41"/>
        <v>0</v>
      </c>
      <c r="AO17" s="72">
        <f t="shared" si="41"/>
        <v>0</v>
      </c>
      <c r="AP17" s="72">
        <f t="shared" si="41"/>
        <v>0</v>
      </c>
      <c r="AQ17" s="72">
        <f t="shared" si="2"/>
        <v>0</v>
      </c>
      <c r="AR17" s="72">
        <f t="shared" si="2"/>
        <v>0</v>
      </c>
      <c r="AS17" s="72">
        <f t="shared" si="2"/>
        <v>0</v>
      </c>
      <c r="AT17" s="72">
        <f t="shared" si="2"/>
        <v>0</v>
      </c>
      <c r="AU17" s="138">
        <f t="shared" si="39"/>
        <v>48</v>
      </c>
      <c r="AV17">
        <f t="shared" si="7"/>
        <v>0.01</v>
      </c>
      <c r="AW17">
        <f t="shared" si="8"/>
        <v>0</v>
      </c>
      <c r="AX17">
        <f t="shared" si="9"/>
        <v>0</v>
      </c>
      <c r="AY17">
        <f t="shared" si="10"/>
        <v>0</v>
      </c>
      <c r="AZ17">
        <f t="shared" si="11"/>
        <v>0</v>
      </c>
      <c r="BA17">
        <f t="shared" si="12"/>
        <v>0</v>
      </c>
      <c r="BB17">
        <f t="shared" si="13"/>
        <v>0</v>
      </c>
      <c r="BC17">
        <f t="shared" si="14"/>
        <v>0</v>
      </c>
      <c r="BD17" s="71">
        <f t="shared" si="3"/>
        <v>0.01</v>
      </c>
      <c r="BE17" s="3">
        <f t="shared" si="15"/>
        <v>48</v>
      </c>
      <c r="BF17" s="76">
        <f t="shared" si="16"/>
        <v>4.8000000000000001E-2</v>
      </c>
      <c r="BG17">
        <f t="shared" si="17"/>
        <v>0</v>
      </c>
      <c r="BH17">
        <f t="shared" si="18"/>
        <v>0</v>
      </c>
      <c r="BI17">
        <f t="shared" si="19"/>
        <v>0</v>
      </c>
      <c r="BJ17">
        <f t="shared" si="20"/>
        <v>0</v>
      </c>
      <c r="BK17">
        <f t="shared" si="21"/>
        <v>0</v>
      </c>
      <c r="BL17">
        <f t="shared" si="22"/>
        <v>0</v>
      </c>
      <c r="BM17">
        <f t="shared" si="23"/>
        <v>0</v>
      </c>
      <c r="BN17">
        <f t="shared" si="24"/>
        <v>0</v>
      </c>
      <c r="BO17" s="71">
        <f t="shared" si="4"/>
        <v>0</v>
      </c>
      <c r="BP17" s="3">
        <f t="shared" si="25"/>
        <v>0</v>
      </c>
      <c r="BQ17" s="77">
        <f t="shared" si="26"/>
        <v>0</v>
      </c>
      <c r="BR17">
        <f t="shared" si="27"/>
        <v>0</v>
      </c>
      <c r="BS17">
        <f t="shared" si="28"/>
        <v>0</v>
      </c>
      <c r="BT17">
        <f t="shared" si="29"/>
        <v>0</v>
      </c>
      <c r="BU17">
        <f t="shared" si="30"/>
        <v>0</v>
      </c>
      <c r="BV17">
        <f t="shared" si="31"/>
        <v>0</v>
      </c>
      <c r="BW17">
        <f t="shared" si="32"/>
        <v>0</v>
      </c>
      <c r="BX17">
        <f t="shared" si="33"/>
        <v>0</v>
      </c>
      <c r="BY17">
        <f t="shared" si="34"/>
        <v>0</v>
      </c>
      <c r="BZ17" s="71">
        <f t="shared" si="5"/>
        <v>0</v>
      </c>
      <c r="CA17" s="3">
        <f t="shared" si="35"/>
        <v>0</v>
      </c>
      <c r="CB17" s="78">
        <f t="shared" si="36"/>
        <v>0</v>
      </c>
      <c r="CC17" s="79">
        <f t="shared" si="37"/>
        <v>4.8000000000000001E-2</v>
      </c>
      <c r="CD17" s="139">
        <f t="shared" si="38"/>
        <v>48</v>
      </c>
    </row>
    <row r="18" spans="1:82">
      <c r="A18" s="14" t="str">
        <f>IF(Runden!A18="","",Runden!A18)</f>
        <v>Hans</v>
      </c>
      <c r="B18" s="15">
        <f>IF(Runden!B18&gt;0,RANK(Runden!B18,Runden!B$4:B$53,0),0)</f>
        <v>2</v>
      </c>
      <c r="C18" s="15">
        <f>IF(Runden!C18&gt;0,RANK(Runden!C18,Runden!C$4:C$53,0),0)</f>
        <v>0</v>
      </c>
      <c r="D18" s="15">
        <f>IF(Runden!D18&gt;0,RANK(Runden!D18,Runden!D$4:D$53,0),0)</f>
        <v>0</v>
      </c>
      <c r="E18" s="15">
        <f>IF(Runden!E18&gt;0,RANK(Runden!E18,Runden!E$4:E$53,0),0)</f>
        <v>0</v>
      </c>
      <c r="F18" s="15">
        <f>IF(Runden!F18&gt;0,RANK(Runden!F18,Runden!F$4:F$53,0),0)</f>
        <v>0</v>
      </c>
      <c r="G18" s="15">
        <f>IF(Runden!G18&gt;0,RANK(Runden!G18,Runden!G$4:G$53,0),0)</f>
        <v>0</v>
      </c>
      <c r="H18" s="15">
        <f>IF(Runden!H18&gt;0,RANK(Runden!H18,Runden!H$4:H$53,0),0)</f>
        <v>0</v>
      </c>
      <c r="I18" s="15">
        <f>IF(Runden!I18&gt;0,RANK(Runden!I18,Runden!I$4:I$53,0),0)</f>
        <v>0</v>
      </c>
      <c r="J18" s="15">
        <f>IF(Runden!J18&gt;0,RANK(Runden!J18,Runden!J$4:J$53,0),0)</f>
        <v>0</v>
      </c>
      <c r="K18" s="15">
        <f>IF(Runden!K18&gt;0,RANK(Runden!K18,Runden!K$4:K$53,0),0)</f>
        <v>0</v>
      </c>
      <c r="L18" s="15">
        <f>IF(Runden!L18&gt;0,RANK(Runden!L18,Runden!L$4:L$53,0),0)</f>
        <v>0</v>
      </c>
      <c r="M18" s="15">
        <f>IF(Runden!M18&gt;0,RANK(Runden!M18,Runden!M$4:M$53,0),0)</f>
        <v>0</v>
      </c>
      <c r="N18" s="15">
        <f>IF(Runden!N18&gt;0,RANK(Runden!N18,Runden!N$4:N$53,0),0)</f>
        <v>0</v>
      </c>
      <c r="O18" s="15">
        <f>IF(Runden!O18&gt;0,RANK(Runden!O18,Runden!O$4:O$53,0),0)</f>
        <v>0</v>
      </c>
      <c r="P18" s="15">
        <f>IF(Runden!P18&gt;0,RANK(Runden!P18,Runden!P$4:P$53,0),0)</f>
        <v>0</v>
      </c>
      <c r="Q18" s="15">
        <f>IF(Runden!Q18&gt;0,RANK(Runden!Q18,Runden!Q$4:Q$53,0),0)</f>
        <v>0</v>
      </c>
      <c r="R18" s="15">
        <f>IF(Runden!R18&gt;0,RANK(Runden!R18,Runden!R$4:R$53,0),0)</f>
        <v>0</v>
      </c>
      <c r="S18" s="15">
        <f>IF(Runden!S18&gt;0,RANK(Runden!S18,Runden!S$4:S$53,0),0)</f>
        <v>0</v>
      </c>
      <c r="T18" s="15">
        <f>IF(Runden!T18&gt;0,RANK(Runden!T18,Runden!T$4:T$53,0),0)</f>
        <v>0</v>
      </c>
      <c r="U18" s="15">
        <f>IF(Runden!U18&gt;0,RANK(Runden!U18,Runden!U$4:U$53,0),0)</f>
        <v>0</v>
      </c>
      <c r="V18" s="13"/>
      <c r="W18" s="72">
        <f t="shared" si="6"/>
        <v>0</v>
      </c>
      <c r="X18" s="72">
        <f t="shared" si="6"/>
        <v>1</v>
      </c>
      <c r="Y18" s="72">
        <f t="shared" si="6"/>
        <v>0</v>
      </c>
      <c r="Z18" s="72">
        <f t="shared" si="6"/>
        <v>0</v>
      </c>
      <c r="AA18" s="72">
        <f t="shared" si="6"/>
        <v>0</v>
      </c>
      <c r="AB18" s="72">
        <f t="shared" si="6"/>
        <v>0</v>
      </c>
      <c r="AC18" s="72">
        <f t="shared" si="6"/>
        <v>0</v>
      </c>
      <c r="AD18" s="72">
        <f t="shared" si="6"/>
        <v>0</v>
      </c>
      <c r="AE18" s="72">
        <f t="shared" si="6"/>
        <v>0</v>
      </c>
      <c r="AF18" s="72">
        <f t="shared" si="6"/>
        <v>0</v>
      </c>
      <c r="AG18" s="72">
        <f t="shared" si="6"/>
        <v>0</v>
      </c>
      <c r="AH18" s="72">
        <f t="shared" si="6"/>
        <v>0</v>
      </c>
      <c r="AI18" s="72">
        <f t="shared" si="6"/>
        <v>0</v>
      </c>
      <c r="AJ18" s="72">
        <f t="shared" si="6"/>
        <v>0</v>
      </c>
      <c r="AK18" s="72">
        <f t="shared" si="6"/>
        <v>0</v>
      </c>
      <c r="AL18" s="72">
        <f t="shared" si="6"/>
        <v>0</v>
      </c>
      <c r="AM18" s="72">
        <f t="shared" si="41"/>
        <v>0</v>
      </c>
      <c r="AN18" s="72">
        <f t="shared" si="41"/>
        <v>0</v>
      </c>
      <c r="AO18" s="72">
        <f t="shared" si="41"/>
        <v>0</v>
      </c>
      <c r="AP18" s="72">
        <f t="shared" si="41"/>
        <v>0</v>
      </c>
      <c r="AQ18" s="72">
        <f t="shared" si="2"/>
        <v>0</v>
      </c>
      <c r="AR18" s="72">
        <f t="shared" si="2"/>
        <v>0</v>
      </c>
      <c r="AS18" s="72">
        <f t="shared" si="2"/>
        <v>0</v>
      </c>
      <c r="AT18" s="72">
        <f t="shared" si="2"/>
        <v>0</v>
      </c>
      <c r="AU18" s="138">
        <f t="shared" si="39"/>
        <v>45</v>
      </c>
      <c r="AV18">
        <f t="shared" si="7"/>
        <v>0</v>
      </c>
      <c r="AW18">
        <f t="shared" si="8"/>
        <v>1E-4</v>
      </c>
      <c r="AX18">
        <f t="shared" si="9"/>
        <v>0</v>
      </c>
      <c r="AY18">
        <f t="shared" si="10"/>
        <v>0</v>
      </c>
      <c r="AZ18">
        <f t="shared" si="11"/>
        <v>0</v>
      </c>
      <c r="BA18">
        <f t="shared" si="12"/>
        <v>0</v>
      </c>
      <c r="BB18">
        <f t="shared" si="13"/>
        <v>0</v>
      </c>
      <c r="BC18">
        <f t="shared" si="14"/>
        <v>0</v>
      </c>
      <c r="BD18" s="71">
        <f t="shared" si="3"/>
        <v>1E-4</v>
      </c>
      <c r="BE18" s="3">
        <f t="shared" si="15"/>
        <v>45</v>
      </c>
      <c r="BF18" s="76">
        <f t="shared" si="16"/>
        <v>4.4999999999999998E-2</v>
      </c>
      <c r="BG18">
        <f t="shared" si="17"/>
        <v>0</v>
      </c>
      <c r="BH18">
        <f t="shared" si="18"/>
        <v>0</v>
      </c>
      <c r="BI18">
        <f t="shared" si="19"/>
        <v>0</v>
      </c>
      <c r="BJ18">
        <f t="shared" si="20"/>
        <v>0</v>
      </c>
      <c r="BK18">
        <f t="shared" si="21"/>
        <v>0</v>
      </c>
      <c r="BL18">
        <f t="shared" si="22"/>
        <v>0</v>
      </c>
      <c r="BM18">
        <f t="shared" si="23"/>
        <v>0</v>
      </c>
      <c r="BN18">
        <f t="shared" si="24"/>
        <v>0</v>
      </c>
      <c r="BO18" s="71">
        <f t="shared" si="4"/>
        <v>0</v>
      </c>
      <c r="BP18" s="3">
        <f t="shared" si="25"/>
        <v>0</v>
      </c>
      <c r="BQ18" s="77">
        <f t="shared" si="26"/>
        <v>0</v>
      </c>
      <c r="BR18">
        <f t="shared" si="27"/>
        <v>0</v>
      </c>
      <c r="BS18">
        <f t="shared" si="28"/>
        <v>0</v>
      </c>
      <c r="BT18">
        <f t="shared" si="29"/>
        <v>0</v>
      </c>
      <c r="BU18">
        <f t="shared" si="30"/>
        <v>0</v>
      </c>
      <c r="BV18">
        <f t="shared" si="31"/>
        <v>0</v>
      </c>
      <c r="BW18">
        <f t="shared" si="32"/>
        <v>0</v>
      </c>
      <c r="BX18">
        <f t="shared" si="33"/>
        <v>0</v>
      </c>
      <c r="BY18">
        <f t="shared" si="34"/>
        <v>0</v>
      </c>
      <c r="BZ18" s="71">
        <f t="shared" si="5"/>
        <v>0</v>
      </c>
      <c r="CA18" s="3">
        <f t="shared" si="35"/>
        <v>0</v>
      </c>
      <c r="CB18" s="78">
        <f t="shared" si="36"/>
        <v>0</v>
      </c>
      <c r="CC18" s="79">
        <f t="shared" si="37"/>
        <v>4.4999999999999998E-2</v>
      </c>
      <c r="CD18" s="139">
        <f t="shared" si="38"/>
        <v>45</v>
      </c>
    </row>
    <row r="19" spans="1:82">
      <c r="A19" s="14" t="str">
        <f>IF(Runden!A19="","",Runden!A19)</f>
        <v>Gene</v>
      </c>
      <c r="B19" s="15">
        <f>IF(Runden!B19&gt;0,RANK(Runden!B19,Runden!B$4:B$53,0),0)</f>
        <v>0</v>
      </c>
      <c r="C19" s="15">
        <f>IF(Runden!C19&gt;0,RANK(Runden!C19,Runden!C$4:C$53,0),0)</f>
        <v>0</v>
      </c>
      <c r="D19" s="15">
        <f>IF(Runden!D19&gt;0,RANK(Runden!D19,Runden!D$4:D$53,0),0)</f>
        <v>0</v>
      </c>
      <c r="E19" s="15">
        <f>IF(Runden!E19&gt;0,RANK(Runden!E19,Runden!E$4:E$53,0),0)</f>
        <v>0</v>
      </c>
      <c r="F19" s="15">
        <f>IF(Runden!F19&gt;0,RANK(Runden!F19,Runden!F$4:F$53,0),0)</f>
        <v>3</v>
      </c>
      <c r="G19" s="15">
        <f>IF(Runden!G19&gt;0,RANK(Runden!G19,Runden!G$4:G$53,0),0)</f>
        <v>0</v>
      </c>
      <c r="H19" s="15">
        <f>IF(Runden!H19&gt;0,RANK(Runden!H19,Runden!H$4:H$53,0),0)</f>
        <v>0</v>
      </c>
      <c r="I19" s="15">
        <f>IF(Runden!I19&gt;0,RANK(Runden!I19,Runden!I$4:I$53,0),0)</f>
        <v>0</v>
      </c>
      <c r="J19" s="15">
        <f>IF(Runden!J19&gt;0,RANK(Runden!J19,Runden!J$4:J$53,0),0)</f>
        <v>0</v>
      </c>
      <c r="K19" s="15">
        <f>IF(Runden!K19&gt;0,RANK(Runden!K19,Runden!K$4:K$53,0),0)</f>
        <v>0</v>
      </c>
      <c r="L19" s="15">
        <f>IF(Runden!L19&gt;0,RANK(Runden!L19,Runden!L$4:L$53,0),0)</f>
        <v>0</v>
      </c>
      <c r="M19" s="15">
        <f>IF(Runden!M19&gt;0,RANK(Runden!M19,Runden!M$4:M$53,0),0)</f>
        <v>0</v>
      </c>
      <c r="N19" s="15">
        <f>IF(Runden!N19&gt;0,RANK(Runden!N19,Runden!N$4:N$53,0),0)</f>
        <v>0</v>
      </c>
      <c r="O19" s="15">
        <f>IF(Runden!O19&gt;0,RANK(Runden!O19,Runden!O$4:O$53,0),0)</f>
        <v>0</v>
      </c>
      <c r="P19" s="15">
        <f>IF(Runden!P19&gt;0,RANK(Runden!P19,Runden!P$4:P$53,0),0)</f>
        <v>0</v>
      </c>
      <c r="Q19" s="15">
        <f>IF(Runden!Q19&gt;0,RANK(Runden!Q19,Runden!Q$4:Q$53,0),0)</f>
        <v>0</v>
      </c>
      <c r="R19" s="15">
        <f>IF(Runden!R19&gt;0,RANK(Runden!R19,Runden!R$4:R$53,0),0)</f>
        <v>0</v>
      </c>
      <c r="S19" s="15">
        <f>IF(Runden!S19&gt;0,RANK(Runden!S19,Runden!S$4:S$53,0),0)</f>
        <v>0</v>
      </c>
      <c r="T19" s="15">
        <f>IF(Runden!T19&gt;0,RANK(Runden!T19,Runden!T$4:T$53,0),0)</f>
        <v>0</v>
      </c>
      <c r="U19" s="15">
        <f>IF(Runden!U19&gt;0,RANK(Runden!U19,Runden!U$4:U$53,0),0)</f>
        <v>0</v>
      </c>
      <c r="V19" s="13"/>
      <c r="W19" s="72">
        <f t="shared" si="6"/>
        <v>0</v>
      </c>
      <c r="X19" s="72">
        <f t="shared" si="6"/>
        <v>0</v>
      </c>
      <c r="Y19" s="72">
        <f t="shared" si="6"/>
        <v>1</v>
      </c>
      <c r="Z19" s="72">
        <f t="shared" si="6"/>
        <v>0</v>
      </c>
      <c r="AA19" s="72">
        <f t="shared" si="6"/>
        <v>0</v>
      </c>
      <c r="AB19" s="72">
        <f t="shared" si="6"/>
        <v>0</v>
      </c>
      <c r="AC19" s="72">
        <f t="shared" si="6"/>
        <v>0</v>
      </c>
      <c r="AD19" s="72">
        <f t="shared" si="6"/>
        <v>0</v>
      </c>
      <c r="AE19" s="72">
        <f t="shared" si="6"/>
        <v>0</v>
      </c>
      <c r="AF19" s="72">
        <f t="shared" si="6"/>
        <v>0</v>
      </c>
      <c r="AG19" s="72">
        <f t="shared" si="6"/>
        <v>0</v>
      </c>
      <c r="AH19" s="72">
        <f t="shared" si="6"/>
        <v>0</v>
      </c>
      <c r="AI19" s="72">
        <f t="shared" si="6"/>
        <v>0</v>
      </c>
      <c r="AJ19" s="72">
        <f t="shared" si="6"/>
        <v>0</v>
      </c>
      <c r="AK19" s="72">
        <f t="shared" si="6"/>
        <v>0</v>
      </c>
      <c r="AL19" s="72">
        <f t="shared" si="6"/>
        <v>0</v>
      </c>
      <c r="AM19" s="72">
        <f t="shared" si="41"/>
        <v>0</v>
      </c>
      <c r="AN19" s="72">
        <f t="shared" si="41"/>
        <v>0</v>
      </c>
      <c r="AO19" s="72">
        <f t="shared" si="41"/>
        <v>0</v>
      </c>
      <c r="AP19" s="72">
        <f t="shared" si="41"/>
        <v>0</v>
      </c>
      <c r="AQ19" s="72">
        <f t="shared" si="2"/>
        <v>0</v>
      </c>
      <c r="AR19" s="72">
        <f t="shared" si="2"/>
        <v>0</v>
      </c>
      <c r="AS19" s="72">
        <f t="shared" si="2"/>
        <v>0</v>
      </c>
      <c r="AT19" s="72">
        <f t="shared" si="2"/>
        <v>0</v>
      </c>
      <c r="AU19" s="138">
        <f t="shared" si="39"/>
        <v>42</v>
      </c>
      <c r="AV19">
        <f t="shared" si="7"/>
        <v>0</v>
      </c>
      <c r="AW19">
        <f t="shared" si="8"/>
        <v>0</v>
      </c>
      <c r="AX19">
        <f t="shared" si="9"/>
        <v>9.9999999999999995E-7</v>
      </c>
      <c r="AY19">
        <f t="shared" si="10"/>
        <v>0</v>
      </c>
      <c r="AZ19">
        <f t="shared" si="11"/>
        <v>0</v>
      </c>
      <c r="BA19">
        <f t="shared" si="12"/>
        <v>0</v>
      </c>
      <c r="BB19">
        <f t="shared" si="13"/>
        <v>0</v>
      </c>
      <c r="BC19">
        <f t="shared" si="14"/>
        <v>0</v>
      </c>
      <c r="BD19" s="71">
        <f t="shared" si="3"/>
        <v>9.9999999999999995E-7</v>
      </c>
      <c r="BE19" s="3">
        <f t="shared" si="15"/>
        <v>42</v>
      </c>
      <c r="BF19" s="76">
        <f t="shared" si="16"/>
        <v>4.2000000000000003E-2</v>
      </c>
      <c r="BG19">
        <f t="shared" si="17"/>
        <v>0</v>
      </c>
      <c r="BH19">
        <f t="shared" si="18"/>
        <v>0</v>
      </c>
      <c r="BI19">
        <f t="shared" si="19"/>
        <v>0</v>
      </c>
      <c r="BJ19">
        <f t="shared" si="20"/>
        <v>0</v>
      </c>
      <c r="BK19">
        <f t="shared" si="21"/>
        <v>0</v>
      </c>
      <c r="BL19">
        <f t="shared" si="22"/>
        <v>0</v>
      </c>
      <c r="BM19">
        <f t="shared" si="23"/>
        <v>0</v>
      </c>
      <c r="BN19">
        <f t="shared" si="24"/>
        <v>0</v>
      </c>
      <c r="BO19" s="71">
        <f t="shared" si="4"/>
        <v>0</v>
      </c>
      <c r="BP19" s="3">
        <f t="shared" si="25"/>
        <v>0</v>
      </c>
      <c r="BQ19" s="77">
        <f t="shared" si="26"/>
        <v>0</v>
      </c>
      <c r="BR19">
        <f t="shared" si="27"/>
        <v>0</v>
      </c>
      <c r="BS19">
        <f t="shared" si="28"/>
        <v>0</v>
      </c>
      <c r="BT19">
        <f t="shared" si="29"/>
        <v>0</v>
      </c>
      <c r="BU19">
        <f t="shared" si="30"/>
        <v>0</v>
      </c>
      <c r="BV19">
        <f t="shared" si="31"/>
        <v>0</v>
      </c>
      <c r="BW19">
        <f t="shared" si="32"/>
        <v>0</v>
      </c>
      <c r="BX19">
        <f t="shared" si="33"/>
        <v>0</v>
      </c>
      <c r="BY19">
        <f t="shared" si="34"/>
        <v>0</v>
      </c>
      <c r="BZ19" s="71">
        <f t="shared" si="5"/>
        <v>0</v>
      </c>
      <c r="CA19" s="3">
        <f t="shared" si="35"/>
        <v>0</v>
      </c>
      <c r="CB19" s="78">
        <f t="shared" si="36"/>
        <v>0</v>
      </c>
      <c r="CC19" s="79">
        <f t="shared" si="37"/>
        <v>4.2000000000000003E-2</v>
      </c>
      <c r="CD19" s="139">
        <f t="shared" si="38"/>
        <v>42</v>
      </c>
    </row>
    <row r="20" spans="1:82">
      <c r="A20" s="14" t="str">
        <f>IF(Runden!A20="","",Runden!A20)</f>
        <v>Peter</v>
      </c>
      <c r="B20" s="15">
        <f>IF(Runden!B20&gt;0,RANK(Runden!B20,Runden!B$4:B$53,0),0)</f>
        <v>7</v>
      </c>
      <c r="C20" s="15">
        <f>IF(Runden!C20&gt;0,RANK(Runden!C20,Runden!C$4:C$53,0),0)</f>
        <v>0</v>
      </c>
      <c r="D20" s="15">
        <f>IF(Runden!D20&gt;0,RANK(Runden!D20,Runden!D$4:D$53,0),0)</f>
        <v>0</v>
      </c>
      <c r="E20" s="15">
        <f>IF(Runden!E20&gt;0,RANK(Runden!E20,Runden!E$4:E$53,0),0)</f>
        <v>0</v>
      </c>
      <c r="F20" s="15">
        <f>IF(Runden!F20&gt;0,RANK(Runden!F20,Runden!F$4:F$53,0),0)</f>
        <v>0</v>
      </c>
      <c r="G20" s="15">
        <f>IF(Runden!G20&gt;0,RANK(Runden!G20,Runden!G$4:G$53,0),0)</f>
        <v>0</v>
      </c>
      <c r="H20" s="15">
        <f>IF(Runden!H20&gt;0,RANK(Runden!H20,Runden!H$4:H$53,0),0)</f>
        <v>0</v>
      </c>
      <c r="I20" s="15">
        <f>IF(Runden!I20&gt;0,RANK(Runden!I20,Runden!I$4:I$53,0),0)</f>
        <v>0</v>
      </c>
      <c r="J20" s="15">
        <f>IF(Runden!J20&gt;0,RANK(Runden!J20,Runden!J$4:J$53,0),0)</f>
        <v>0</v>
      </c>
      <c r="K20" s="15">
        <f>IF(Runden!K20&gt;0,RANK(Runden!K20,Runden!K$4:K$53,0),0)</f>
        <v>0</v>
      </c>
      <c r="L20" s="15">
        <f>IF(Runden!L20&gt;0,RANK(Runden!L20,Runden!L$4:L$53,0),0)</f>
        <v>0</v>
      </c>
      <c r="M20" s="15">
        <f>IF(Runden!M20&gt;0,RANK(Runden!M20,Runden!M$4:M$53,0),0)</f>
        <v>0</v>
      </c>
      <c r="N20" s="15">
        <f>IF(Runden!N20&gt;0,RANK(Runden!N20,Runden!N$4:N$53,0),0)</f>
        <v>0</v>
      </c>
      <c r="O20" s="15">
        <f>IF(Runden!O20&gt;0,RANK(Runden!O20,Runden!O$4:O$53,0),0)</f>
        <v>0</v>
      </c>
      <c r="P20" s="15">
        <f>IF(Runden!P20&gt;0,RANK(Runden!P20,Runden!P$4:P$53,0),0)</f>
        <v>0</v>
      </c>
      <c r="Q20" s="15">
        <f>IF(Runden!Q20&gt;0,RANK(Runden!Q20,Runden!Q$4:Q$53,0),0)</f>
        <v>0</v>
      </c>
      <c r="R20" s="15">
        <f>IF(Runden!R20&gt;0,RANK(Runden!R20,Runden!R$4:R$53,0),0)</f>
        <v>0</v>
      </c>
      <c r="S20" s="15">
        <f>IF(Runden!S20&gt;0,RANK(Runden!S20,Runden!S$4:S$53,0),0)</f>
        <v>0</v>
      </c>
      <c r="T20" s="15">
        <f>IF(Runden!T20&gt;0,RANK(Runden!T20,Runden!T$4:T$53,0),0)</f>
        <v>0</v>
      </c>
      <c r="U20" s="15">
        <f>IF(Runden!U20&gt;0,RANK(Runden!U20,Runden!U$4:U$53,0),0)</f>
        <v>0</v>
      </c>
      <c r="V20" s="13"/>
      <c r="W20" s="72">
        <f t="shared" si="6"/>
        <v>0</v>
      </c>
      <c r="X20" s="72">
        <f t="shared" si="6"/>
        <v>0</v>
      </c>
      <c r="Y20" s="72">
        <f t="shared" si="6"/>
        <v>0</v>
      </c>
      <c r="Z20" s="72">
        <f t="shared" si="6"/>
        <v>0</v>
      </c>
      <c r="AA20" s="72">
        <f t="shared" si="6"/>
        <v>0</v>
      </c>
      <c r="AB20" s="72">
        <f t="shared" si="6"/>
        <v>0</v>
      </c>
      <c r="AC20" s="72">
        <f t="shared" si="6"/>
        <v>1</v>
      </c>
      <c r="AD20" s="72">
        <f t="shared" si="6"/>
        <v>0</v>
      </c>
      <c r="AE20" s="72">
        <f t="shared" si="6"/>
        <v>0</v>
      </c>
      <c r="AF20" s="72">
        <f t="shared" si="6"/>
        <v>0</v>
      </c>
      <c r="AG20" s="72">
        <f t="shared" si="6"/>
        <v>0</v>
      </c>
      <c r="AH20" s="72">
        <f t="shared" si="6"/>
        <v>0</v>
      </c>
      <c r="AI20" s="72">
        <f t="shared" si="6"/>
        <v>0</v>
      </c>
      <c r="AJ20" s="72">
        <f t="shared" si="6"/>
        <v>0</v>
      </c>
      <c r="AK20" s="72">
        <f t="shared" si="6"/>
        <v>0</v>
      </c>
      <c r="AL20" s="72">
        <f t="shared" si="6"/>
        <v>0</v>
      </c>
      <c r="AM20" s="72">
        <f t="shared" si="41"/>
        <v>0</v>
      </c>
      <c r="AN20" s="72">
        <f t="shared" si="41"/>
        <v>0</v>
      </c>
      <c r="AO20" s="72">
        <f t="shared" si="41"/>
        <v>0</v>
      </c>
      <c r="AP20" s="72">
        <f t="shared" si="41"/>
        <v>0</v>
      </c>
      <c r="AQ20" s="72">
        <f t="shared" ref="AQ20:AT24" si="42">COUNTIF($B20:$U20,AQ$3)</f>
        <v>0</v>
      </c>
      <c r="AR20" s="72">
        <f t="shared" si="42"/>
        <v>0</v>
      </c>
      <c r="AS20" s="72">
        <f t="shared" si="42"/>
        <v>0</v>
      </c>
      <c r="AT20" s="72">
        <f t="shared" si="42"/>
        <v>0</v>
      </c>
      <c r="AU20" s="138">
        <f t="shared" si="39"/>
        <v>34</v>
      </c>
      <c r="AV20">
        <f t="shared" si="7"/>
        <v>0</v>
      </c>
      <c r="AW20">
        <f t="shared" si="8"/>
        <v>0</v>
      </c>
      <c r="AX20">
        <f t="shared" si="9"/>
        <v>0</v>
      </c>
      <c r="AY20">
        <f t="shared" si="10"/>
        <v>0</v>
      </c>
      <c r="AZ20">
        <f t="shared" si="11"/>
        <v>0</v>
      </c>
      <c r="BA20">
        <f t="shared" si="12"/>
        <v>0</v>
      </c>
      <c r="BB20">
        <f t="shared" si="13"/>
        <v>1E-14</v>
      </c>
      <c r="BC20">
        <f t="shared" si="14"/>
        <v>0</v>
      </c>
      <c r="BD20" s="71">
        <f t="shared" si="3"/>
        <v>1E-14</v>
      </c>
      <c r="BE20" s="3">
        <f t="shared" si="15"/>
        <v>34</v>
      </c>
      <c r="BF20" s="76">
        <f t="shared" si="16"/>
        <v>3.4000000000000002E-2</v>
      </c>
      <c r="BG20">
        <f t="shared" si="17"/>
        <v>0</v>
      </c>
      <c r="BH20">
        <f t="shared" si="18"/>
        <v>0</v>
      </c>
      <c r="BI20">
        <f t="shared" si="19"/>
        <v>0</v>
      </c>
      <c r="BJ20">
        <f t="shared" si="20"/>
        <v>0</v>
      </c>
      <c r="BK20">
        <f t="shared" si="21"/>
        <v>0</v>
      </c>
      <c r="BL20">
        <f t="shared" si="22"/>
        <v>0</v>
      </c>
      <c r="BM20">
        <f t="shared" si="23"/>
        <v>0</v>
      </c>
      <c r="BN20">
        <f t="shared" si="24"/>
        <v>0</v>
      </c>
      <c r="BO20" s="71">
        <f t="shared" si="4"/>
        <v>0</v>
      </c>
      <c r="BP20" s="3">
        <f t="shared" si="25"/>
        <v>0</v>
      </c>
      <c r="BQ20" s="77">
        <f t="shared" si="26"/>
        <v>0</v>
      </c>
      <c r="BR20">
        <f t="shared" si="27"/>
        <v>0</v>
      </c>
      <c r="BS20">
        <f t="shared" si="28"/>
        <v>0</v>
      </c>
      <c r="BT20">
        <f t="shared" si="29"/>
        <v>0</v>
      </c>
      <c r="BU20">
        <f t="shared" si="30"/>
        <v>0</v>
      </c>
      <c r="BV20">
        <f t="shared" si="31"/>
        <v>0</v>
      </c>
      <c r="BW20">
        <f t="shared" si="32"/>
        <v>0</v>
      </c>
      <c r="BX20">
        <f t="shared" si="33"/>
        <v>0</v>
      </c>
      <c r="BY20">
        <f t="shared" si="34"/>
        <v>0</v>
      </c>
      <c r="BZ20" s="71">
        <f t="shared" si="5"/>
        <v>0</v>
      </c>
      <c r="CA20" s="3">
        <f t="shared" si="35"/>
        <v>0</v>
      </c>
      <c r="CB20" s="78">
        <f t="shared" si="36"/>
        <v>0</v>
      </c>
      <c r="CC20" s="79">
        <f t="shared" si="37"/>
        <v>3.4000000000000002E-2</v>
      </c>
      <c r="CD20" s="139">
        <f t="shared" si="38"/>
        <v>34</v>
      </c>
    </row>
    <row r="21" spans="1:82">
      <c r="A21" s="14" t="str">
        <f>IF(Runden!A21="","",Runden!A21)</f>
        <v>Torben</v>
      </c>
      <c r="B21" s="15">
        <f>IF(Runden!B21&gt;0,RANK(Runden!B21,Runden!B$4:B$53,0),0)</f>
        <v>0</v>
      </c>
      <c r="C21" s="15">
        <f>IF(Runden!C21&gt;0,RANK(Runden!C21,Runden!C$4:C$53,0),0)</f>
        <v>0</v>
      </c>
      <c r="D21" s="15">
        <f>IF(Runden!D21&gt;0,RANK(Runden!D21,Runden!D$4:D$53,0),0)</f>
        <v>0</v>
      </c>
      <c r="E21" s="15">
        <f>IF(Runden!E21&gt;0,RANK(Runden!E21,Runden!E$4:E$53,0),0)</f>
        <v>0</v>
      </c>
      <c r="F21" s="15">
        <f>IF(Runden!F21&gt;0,RANK(Runden!F21,Runden!F$4:F$53,0),0)</f>
        <v>7</v>
      </c>
      <c r="G21" s="15">
        <f>IF(Runden!G21&gt;0,RANK(Runden!G21,Runden!G$4:G$53,0),0)</f>
        <v>0</v>
      </c>
      <c r="H21" s="15">
        <f>IF(Runden!H21&gt;0,RANK(Runden!H21,Runden!H$4:H$53,0),0)</f>
        <v>0</v>
      </c>
      <c r="I21" s="15">
        <f>IF(Runden!I21&gt;0,RANK(Runden!I21,Runden!I$4:I$53,0),0)</f>
        <v>0</v>
      </c>
      <c r="J21" s="15">
        <f>IF(Runden!J21&gt;0,RANK(Runden!J21,Runden!J$4:J$53,0),0)</f>
        <v>0</v>
      </c>
      <c r="K21" s="15">
        <f>IF(Runden!K21&gt;0,RANK(Runden!K21,Runden!K$4:K$53,0),0)</f>
        <v>0</v>
      </c>
      <c r="L21" s="15">
        <f>IF(Runden!L21&gt;0,RANK(Runden!L21,Runden!L$4:L$53,0),0)</f>
        <v>0</v>
      </c>
      <c r="M21" s="15">
        <f>IF(Runden!M21&gt;0,RANK(Runden!M21,Runden!M$4:M$53,0),0)</f>
        <v>0</v>
      </c>
      <c r="N21" s="15">
        <f>IF(Runden!N21&gt;0,RANK(Runden!N21,Runden!N$4:N$53,0),0)</f>
        <v>0</v>
      </c>
      <c r="O21" s="15">
        <f>IF(Runden!O21&gt;0,RANK(Runden!O21,Runden!O$4:O$53,0),0)</f>
        <v>0</v>
      </c>
      <c r="P21" s="15">
        <f>IF(Runden!P21&gt;0,RANK(Runden!P21,Runden!P$4:P$53,0),0)</f>
        <v>0</v>
      </c>
      <c r="Q21" s="15">
        <f>IF(Runden!Q21&gt;0,RANK(Runden!Q21,Runden!Q$4:Q$53,0),0)</f>
        <v>0</v>
      </c>
      <c r="R21" s="15">
        <f>IF(Runden!R21&gt;0,RANK(Runden!R21,Runden!R$4:R$53,0),0)</f>
        <v>0</v>
      </c>
      <c r="S21" s="15">
        <f>IF(Runden!S21&gt;0,RANK(Runden!S21,Runden!S$4:S$53,0),0)</f>
        <v>0</v>
      </c>
      <c r="T21" s="15">
        <f>IF(Runden!T21&gt;0,RANK(Runden!T21,Runden!T$4:T$53,0),0)</f>
        <v>0</v>
      </c>
      <c r="U21" s="15">
        <f>IF(Runden!U21&gt;0,RANK(Runden!U21,Runden!U$4:U$53,0),0)</f>
        <v>0</v>
      </c>
      <c r="V21" s="13"/>
      <c r="W21" s="72">
        <f t="shared" si="6"/>
        <v>0</v>
      </c>
      <c r="X21" s="72">
        <f t="shared" si="6"/>
        <v>0</v>
      </c>
      <c r="Y21" s="72">
        <f t="shared" si="6"/>
        <v>0</v>
      </c>
      <c r="Z21" s="72">
        <f t="shared" si="6"/>
        <v>0</v>
      </c>
      <c r="AA21" s="72">
        <f t="shared" si="6"/>
        <v>0</v>
      </c>
      <c r="AB21" s="72">
        <f t="shared" si="6"/>
        <v>0</v>
      </c>
      <c r="AC21" s="72">
        <f t="shared" si="6"/>
        <v>1</v>
      </c>
      <c r="AD21" s="72">
        <f t="shared" si="6"/>
        <v>0</v>
      </c>
      <c r="AE21" s="72">
        <f t="shared" si="6"/>
        <v>0</v>
      </c>
      <c r="AF21" s="72">
        <f t="shared" si="6"/>
        <v>0</v>
      </c>
      <c r="AG21" s="72">
        <f t="shared" si="6"/>
        <v>0</v>
      </c>
      <c r="AH21" s="72">
        <f t="shared" si="6"/>
        <v>0</v>
      </c>
      <c r="AI21" s="72">
        <f t="shared" si="6"/>
        <v>0</v>
      </c>
      <c r="AJ21" s="72">
        <f t="shared" si="6"/>
        <v>0</v>
      </c>
      <c r="AK21" s="72">
        <f t="shared" si="6"/>
        <v>0</v>
      </c>
      <c r="AL21" s="72">
        <f t="shared" si="6"/>
        <v>0</v>
      </c>
      <c r="AM21" s="72">
        <f t="shared" si="41"/>
        <v>0</v>
      </c>
      <c r="AN21" s="72">
        <f t="shared" si="41"/>
        <v>0</v>
      </c>
      <c r="AO21" s="72">
        <f t="shared" si="41"/>
        <v>0</v>
      </c>
      <c r="AP21" s="72">
        <f t="shared" si="41"/>
        <v>0</v>
      </c>
      <c r="AQ21" s="72">
        <f t="shared" si="42"/>
        <v>0</v>
      </c>
      <c r="AR21" s="72">
        <f t="shared" si="42"/>
        <v>0</v>
      </c>
      <c r="AS21" s="72">
        <f t="shared" si="42"/>
        <v>0</v>
      </c>
      <c r="AT21" s="72">
        <f t="shared" si="42"/>
        <v>0</v>
      </c>
      <c r="AU21" s="138">
        <f t="shared" si="39"/>
        <v>34</v>
      </c>
      <c r="AV21">
        <f t="shared" si="7"/>
        <v>0</v>
      </c>
      <c r="AW21">
        <f t="shared" si="8"/>
        <v>0</v>
      </c>
      <c r="AX21">
        <f t="shared" si="9"/>
        <v>0</v>
      </c>
      <c r="AY21">
        <f t="shared" si="10"/>
        <v>0</v>
      </c>
      <c r="AZ21">
        <f t="shared" si="11"/>
        <v>0</v>
      </c>
      <c r="BA21">
        <f t="shared" si="12"/>
        <v>0</v>
      </c>
      <c r="BB21">
        <f t="shared" si="13"/>
        <v>1E-14</v>
      </c>
      <c r="BC21">
        <f t="shared" si="14"/>
        <v>0</v>
      </c>
      <c r="BD21" s="71">
        <f t="shared" si="3"/>
        <v>1E-14</v>
      </c>
      <c r="BE21" s="3">
        <f t="shared" si="15"/>
        <v>34</v>
      </c>
      <c r="BF21" s="76">
        <f t="shared" si="16"/>
        <v>3.4000000000000002E-2</v>
      </c>
      <c r="BG21">
        <f t="shared" si="17"/>
        <v>0</v>
      </c>
      <c r="BH21">
        <f t="shared" si="18"/>
        <v>0</v>
      </c>
      <c r="BI21">
        <f t="shared" si="19"/>
        <v>0</v>
      </c>
      <c r="BJ21">
        <f t="shared" si="20"/>
        <v>0</v>
      </c>
      <c r="BK21">
        <f t="shared" si="21"/>
        <v>0</v>
      </c>
      <c r="BL21">
        <f t="shared" si="22"/>
        <v>0</v>
      </c>
      <c r="BM21">
        <f t="shared" si="23"/>
        <v>0</v>
      </c>
      <c r="BN21">
        <f t="shared" si="24"/>
        <v>0</v>
      </c>
      <c r="BO21" s="71">
        <f t="shared" si="4"/>
        <v>0</v>
      </c>
      <c r="BP21" s="3">
        <f t="shared" si="25"/>
        <v>0</v>
      </c>
      <c r="BQ21" s="77">
        <f t="shared" si="26"/>
        <v>0</v>
      </c>
      <c r="BR21">
        <f t="shared" si="27"/>
        <v>0</v>
      </c>
      <c r="BS21">
        <f t="shared" si="28"/>
        <v>0</v>
      </c>
      <c r="BT21">
        <f t="shared" si="29"/>
        <v>0</v>
      </c>
      <c r="BU21">
        <f t="shared" si="30"/>
        <v>0</v>
      </c>
      <c r="BV21">
        <f t="shared" si="31"/>
        <v>0</v>
      </c>
      <c r="BW21">
        <f t="shared" si="32"/>
        <v>0</v>
      </c>
      <c r="BX21">
        <f t="shared" si="33"/>
        <v>0</v>
      </c>
      <c r="BY21">
        <f t="shared" si="34"/>
        <v>0</v>
      </c>
      <c r="BZ21" s="71">
        <f t="shared" si="5"/>
        <v>0</v>
      </c>
      <c r="CA21" s="3">
        <f t="shared" si="35"/>
        <v>0</v>
      </c>
      <c r="CB21" s="78">
        <f t="shared" si="36"/>
        <v>0</v>
      </c>
      <c r="CC21" s="79">
        <f t="shared" si="37"/>
        <v>3.4000000000000002E-2</v>
      </c>
      <c r="CD21" s="139">
        <f t="shared" si="38"/>
        <v>34</v>
      </c>
    </row>
    <row r="22" spans="1:82">
      <c r="A22" s="14" t="str">
        <f>IF(Runden!A22="","",Runden!A22)</f>
        <v>Ingo</v>
      </c>
      <c r="B22" s="15">
        <f>IF(Runden!B22&gt;0,RANK(Runden!B22,Runden!B$4:B$53,0),0)</f>
        <v>0</v>
      </c>
      <c r="C22" s="15">
        <f>IF(Runden!C22&gt;0,RANK(Runden!C22,Runden!C$4:C$53,0),0)</f>
        <v>0</v>
      </c>
      <c r="D22" s="15">
        <f>IF(Runden!D22&gt;0,RANK(Runden!D22,Runden!D$4:D$53,0),0)</f>
        <v>0</v>
      </c>
      <c r="E22" s="15">
        <f>IF(Runden!E22&gt;0,RANK(Runden!E22,Runden!E$4:E$53,0),0)</f>
        <v>0</v>
      </c>
      <c r="F22" s="15">
        <f>IF(Runden!F22&gt;0,RANK(Runden!F22,Runden!F$4:F$53,0),0)</f>
        <v>0</v>
      </c>
      <c r="G22" s="15">
        <f>IF(Runden!G22&gt;0,RANK(Runden!G22,Runden!G$4:G$53,0),0)</f>
        <v>0</v>
      </c>
      <c r="H22" s="15">
        <f>IF(Runden!H22&gt;0,RANK(Runden!H22,Runden!H$4:H$53,0),0)</f>
        <v>8</v>
      </c>
      <c r="I22" s="15">
        <f>IF(Runden!I22&gt;0,RANK(Runden!I22,Runden!I$4:I$53,0),0)</f>
        <v>0</v>
      </c>
      <c r="J22" s="15">
        <f>IF(Runden!J22&gt;0,RANK(Runden!J22,Runden!J$4:J$53,0),0)</f>
        <v>0</v>
      </c>
      <c r="K22" s="15">
        <f>IF(Runden!K22&gt;0,RANK(Runden!K22,Runden!K$4:K$53,0),0)</f>
        <v>0</v>
      </c>
      <c r="L22" s="15">
        <f>IF(Runden!L22&gt;0,RANK(Runden!L22,Runden!L$4:L$53,0),0)</f>
        <v>0</v>
      </c>
      <c r="M22" s="15">
        <f>IF(Runden!M22&gt;0,RANK(Runden!M22,Runden!M$4:M$53,0),0)</f>
        <v>0</v>
      </c>
      <c r="N22" s="15">
        <f>IF(Runden!N22&gt;0,RANK(Runden!N22,Runden!N$4:N$53,0),0)</f>
        <v>0</v>
      </c>
      <c r="O22" s="15">
        <f>IF(Runden!O22&gt;0,RANK(Runden!O22,Runden!O$4:O$53,0),0)</f>
        <v>0</v>
      </c>
      <c r="P22" s="15">
        <f>IF(Runden!P22&gt;0,RANK(Runden!P22,Runden!P$4:P$53,0),0)</f>
        <v>0</v>
      </c>
      <c r="Q22" s="15">
        <f>IF(Runden!Q22&gt;0,RANK(Runden!Q22,Runden!Q$4:Q$53,0),0)</f>
        <v>0</v>
      </c>
      <c r="R22" s="15">
        <f>IF(Runden!R22&gt;0,RANK(Runden!R22,Runden!R$4:R$53,0),0)</f>
        <v>0</v>
      </c>
      <c r="S22" s="15">
        <f>IF(Runden!S22&gt;0,RANK(Runden!S22,Runden!S$4:S$53,0),0)</f>
        <v>0</v>
      </c>
      <c r="T22" s="15">
        <f>IF(Runden!T22&gt;0,RANK(Runden!T22,Runden!T$4:T$53,0),0)</f>
        <v>0</v>
      </c>
      <c r="U22" s="15">
        <f>IF(Runden!U22&gt;0,RANK(Runden!U22,Runden!U$4:U$53,0),0)</f>
        <v>0</v>
      </c>
      <c r="V22" s="13"/>
      <c r="W22" s="72">
        <f t="shared" si="6"/>
        <v>0</v>
      </c>
      <c r="X22" s="72">
        <f t="shared" si="6"/>
        <v>0</v>
      </c>
      <c r="Y22" s="72">
        <f t="shared" si="6"/>
        <v>0</v>
      </c>
      <c r="Z22" s="72">
        <f t="shared" si="6"/>
        <v>0</v>
      </c>
      <c r="AA22" s="72">
        <f t="shared" si="6"/>
        <v>0</v>
      </c>
      <c r="AB22" s="72">
        <f t="shared" si="6"/>
        <v>0</v>
      </c>
      <c r="AC22" s="72">
        <f t="shared" si="6"/>
        <v>0</v>
      </c>
      <c r="AD22" s="72">
        <f t="shared" si="6"/>
        <v>1</v>
      </c>
      <c r="AE22" s="72">
        <f t="shared" si="6"/>
        <v>0</v>
      </c>
      <c r="AF22" s="72">
        <f t="shared" si="6"/>
        <v>0</v>
      </c>
      <c r="AG22" s="72">
        <f t="shared" si="6"/>
        <v>0</v>
      </c>
      <c r="AH22" s="72">
        <f t="shared" si="6"/>
        <v>0</v>
      </c>
      <c r="AI22" s="72">
        <f t="shared" si="6"/>
        <v>0</v>
      </c>
      <c r="AJ22" s="72">
        <f t="shared" si="6"/>
        <v>0</v>
      </c>
      <c r="AK22" s="72">
        <f t="shared" si="6"/>
        <v>0</v>
      </c>
      <c r="AL22" s="72">
        <f t="shared" si="6"/>
        <v>0</v>
      </c>
      <c r="AM22" s="72">
        <f t="shared" si="41"/>
        <v>0</v>
      </c>
      <c r="AN22" s="72">
        <f t="shared" si="41"/>
        <v>0</v>
      </c>
      <c r="AO22" s="72">
        <f t="shared" si="41"/>
        <v>0</v>
      </c>
      <c r="AP22" s="72">
        <f t="shared" si="41"/>
        <v>0</v>
      </c>
      <c r="AQ22" s="72">
        <f t="shared" si="42"/>
        <v>0</v>
      </c>
      <c r="AR22" s="72">
        <f t="shared" si="42"/>
        <v>0</v>
      </c>
      <c r="AS22" s="72">
        <f t="shared" si="42"/>
        <v>0</v>
      </c>
      <c r="AT22" s="72">
        <f t="shared" si="42"/>
        <v>0</v>
      </c>
      <c r="AU22" s="138">
        <f t="shared" si="39"/>
        <v>33</v>
      </c>
      <c r="AV22">
        <f t="shared" si="7"/>
        <v>0</v>
      </c>
      <c r="AW22">
        <f t="shared" si="8"/>
        <v>0</v>
      </c>
      <c r="AX22">
        <f t="shared" si="9"/>
        <v>0</v>
      </c>
      <c r="AY22">
        <f t="shared" si="10"/>
        <v>0</v>
      </c>
      <c r="AZ22">
        <f t="shared" si="11"/>
        <v>0</v>
      </c>
      <c r="BA22">
        <f t="shared" si="12"/>
        <v>0</v>
      </c>
      <c r="BB22">
        <f t="shared" si="13"/>
        <v>0</v>
      </c>
      <c r="BC22">
        <f t="shared" si="14"/>
        <v>9.9999999999999998E-17</v>
      </c>
      <c r="BD22" s="71">
        <f t="shared" si="3"/>
        <v>9.9999999999999998E-17</v>
      </c>
      <c r="BE22" s="3">
        <f t="shared" si="15"/>
        <v>33</v>
      </c>
      <c r="BF22" s="76">
        <f t="shared" si="16"/>
        <v>3.3000000000000002E-2</v>
      </c>
      <c r="BG22">
        <f t="shared" si="17"/>
        <v>0</v>
      </c>
      <c r="BH22">
        <f t="shared" si="18"/>
        <v>0</v>
      </c>
      <c r="BI22">
        <f t="shared" si="19"/>
        <v>0</v>
      </c>
      <c r="BJ22">
        <f t="shared" si="20"/>
        <v>0</v>
      </c>
      <c r="BK22">
        <f t="shared" si="21"/>
        <v>0</v>
      </c>
      <c r="BL22">
        <f t="shared" si="22"/>
        <v>0</v>
      </c>
      <c r="BM22">
        <f t="shared" si="23"/>
        <v>0</v>
      </c>
      <c r="BN22">
        <f t="shared" si="24"/>
        <v>0</v>
      </c>
      <c r="BO22" s="71">
        <f t="shared" si="4"/>
        <v>0</v>
      </c>
      <c r="BP22" s="3">
        <f t="shared" si="25"/>
        <v>0</v>
      </c>
      <c r="BQ22" s="77">
        <f t="shared" si="26"/>
        <v>0</v>
      </c>
      <c r="BR22">
        <f t="shared" si="27"/>
        <v>0</v>
      </c>
      <c r="BS22">
        <f t="shared" si="28"/>
        <v>0</v>
      </c>
      <c r="BT22">
        <f t="shared" si="29"/>
        <v>0</v>
      </c>
      <c r="BU22">
        <f t="shared" si="30"/>
        <v>0</v>
      </c>
      <c r="BV22">
        <f t="shared" si="31"/>
        <v>0</v>
      </c>
      <c r="BW22">
        <f t="shared" si="32"/>
        <v>0</v>
      </c>
      <c r="BX22">
        <f t="shared" si="33"/>
        <v>0</v>
      </c>
      <c r="BY22">
        <f t="shared" si="34"/>
        <v>0</v>
      </c>
      <c r="BZ22" s="71">
        <f t="shared" si="5"/>
        <v>0</v>
      </c>
      <c r="CA22" s="3">
        <f t="shared" si="35"/>
        <v>0</v>
      </c>
      <c r="CB22" s="78">
        <f t="shared" si="36"/>
        <v>0</v>
      </c>
      <c r="CC22" s="79">
        <f t="shared" si="37"/>
        <v>3.3000000000000002E-2</v>
      </c>
      <c r="CD22" s="139">
        <f t="shared" si="38"/>
        <v>33</v>
      </c>
    </row>
    <row r="23" spans="1:82">
      <c r="A23" s="14" t="str">
        <f>IF(Runden!A23="","",Runden!A23)</f>
        <v/>
      </c>
      <c r="B23" s="15">
        <f>IF(Runden!B23&gt;0,RANK(Runden!B23,Runden!B$4:B$53,0),0)</f>
        <v>0</v>
      </c>
      <c r="C23" s="15">
        <f>IF(Runden!C23&gt;0,RANK(Runden!C23,Runden!C$4:C$53,0),0)</f>
        <v>0</v>
      </c>
      <c r="D23" s="15">
        <f>IF(Runden!D23&gt;0,RANK(Runden!D23,Runden!D$4:D$53,0),0)</f>
        <v>0</v>
      </c>
      <c r="E23" s="15">
        <f>IF(Runden!E23&gt;0,RANK(Runden!E23,Runden!E$4:E$53,0),0)</f>
        <v>0</v>
      </c>
      <c r="F23" s="15">
        <f>IF(Runden!F23&gt;0,RANK(Runden!F23,Runden!F$4:F$53,0),0)</f>
        <v>0</v>
      </c>
      <c r="G23" s="15">
        <f>IF(Runden!G23&gt;0,RANK(Runden!G23,Runden!G$4:G$53,0),0)</f>
        <v>0</v>
      </c>
      <c r="H23" s="15">
        <f>IF(Runden!H23&gt;0,RANK(Runden!H23,Runden!H$4:H$53,0),0)</f>
        <v>0</v>
      </c>
      <c r="I23" s="15">
        <f>IF(Runden!I23&gt;0,RANK(Runden!I23,Runden!I$4:I$53,0),0)</f>
        <v>0</v>
      </c>
      <c r="J23" s="15">
        <f>IF(Runden!J23&gt;0,RANK(Runden!J23,Runden!J$4:J$53,0),0)</f>
        <v>0</v>
      </c>
      <c r="K23" s="15">
        <f>IF(Runden!K23&gt;0,RANK(Runden!K23,Runden!K$4:K$53,0),0)</f>
        <v>0</v>
      </c>
      <c r="L23" s="15">
        <f>IF(Runden!L23&gt;0,RANK(Runden!L23,Runden!L$4:L$53,0),0)</f>
        <v>0</v>
      </c>
      <c r="M23" s="15">
        <f>IF(Runden!M23&gt;0,RANK(Runden!M23,Runden!M$4:M$53,0),0)</f>
        <v>0</v>
      </c>
      <c r="N23" s="15">
        <f>IF(Runden!N23&gt;0,RANK(Runden!N23,Runden!N$4:N$53,0),0)</f>
        <v>0</v>
      </c>
      <c r="O23" s="15">
        <f>IF(Runden!O23&gt;0,RANK(Runden!O23,Runden!O$4:O$53,0),0)</f>
        <v>0</v>
      </c>
      <c r="P23" s="15">
        <f>IF(Runden!P23&gt;0,RANK(Runden!P23,Runden!P$4:P$53,0),0)</f>
        <v>0</v>
      </c>
      <c r="Q23" s="15">
        <f>IF(Runden!Q23&gt;0,RANK(Runden!Q23,Runden!Q$4:Q$53,0),0)</f>
        <v>0</v>
      </c>
      <c r="R23" s="15">
        <f>IF(Runden!R23&gt;0,RANK(Runden!R23,Runden!R$4:R$53,0),0)</f>
        <v>0</v>
      </c>
      <c r="S23" s="15">
        <f>IF(Runden!S23&gt;0,RANK(Runden!S23,Runden!S$4:S$53,0),0)</f>
        <v>0</v>
      </c>
      <c r="T23" s="15">
        <f>IF(Runden!T23&gt;0,RANK(Runden!T23,Runden!T$4:T$53,0),0)</f>
        <v>0</v>
      </c>
      <c r="U23" s="15">
        <f>IF(Runden!U23&gt;0,RANK(Runden!U23,Runden!U$4:U$53,0),0)</f>
        <v>0</v>
      </c>
      <c r="V23" s="13"/>
      <c r="W23" s="72">
        <f t="shared" si="6"/>
        <v>0</v>
      </c>
      <c r="X23" s="72">
        <f t="shared" si="6"/>
        <v>0</v>
      </c>
      <c r="Y23" s="72">
        <f t="shared" si="6"/>
        <v>0</v>
      </c>
      <c r="Z23" s="72">
        <f t="shared" si="6"/>
        <v>0</v>
      </c>
      <c r="AA23" s="72">
        <f t="shared" si="6"/>
        <v>0</v>
      </c>
      <c r="AB23" s="72">
        <f t="shared" si="6"/>
        <v>0</v>
      </c>
      <c r="AC23" s="72">
        <f t="shared" si="6"/>
        <v>0</v>
      </c>
      <c r="AD23" s="72">
        <f t="shared" si="6"/>
        <v>0</v>
      </c>
      <c r="AE23" s="72">
        <f t="shared" si="6"/>
        <v>0</v>
      </c>
      <c r="AF23" s="72">
        <f t="shared" si="6"/>
        <v>0</v>
      </c>
      <c r="AG23" s="72">
        <f t="shared" si="6"/>
        <v>0</v>
      </c>
      <c r="AH23" s="72">
        <f t="shared" si="6"/>
        <v>0</v>
      </c>
      <c r="AI23" s="72">
        <f t="shared" si="6"/>
        <v>0</v>
      </c>
      <c r="AJ23" s="72">
        <f t="shared" si="6"/>
        <v>0</v>
      </c>
      <c r="AK23" s="72">
        <f t="shared" si="6"/>
        <v>0</v>
      </c>
      <c r="AL23" s="72">
        <f t="shared" si="6"/>
        <v>0</v>
      </c>
      <c r="AM23" s="72">
        <f t="shared" si="41"/>
        <v>0</v>
      </c>
      <c r="AN23" s="72">
        <f t="shared" si="41"/>
        <v>0</v>
      </c>
      <c r="AO23" s="72">
        <f t="shared" si="41"/>
        <v>0</v>
      </c>
      <c r="AP23" s="72">
        <f t="shared" si="41"/>
        <v>0</v>
      </c>
      <c r="AQ23" s="72">
        <f t="shared" si="42"/>
        <v>0</v>
      </c>
      <c r="AR23" s="72">
        <f t="shared" si="42"/>
        <v>0</v>
      </c>
      <c r="AS23" s="72">
        <f t="shared" si="42"/>
        <v>0</v>
      </c>
      <c r="AT23" s="72">
        <f t="shared" si="42"/>
        <v>0</v>
      </c>
      <c r="AU23" s="138">
        <f t="shared" si="39"/>
        <v>1</v>
      </c>
      <c r="AV23">
        <f t="shared" si="7"/>
        <v>0</v>
      </c>
      <c r="AW23">
        <f t="shared" si="8"/>
        <v>0</v>
      </c>
      <c r="AX23">
        <f t="shared" si="9"/>
        <v>0</v>
      </c>
      <c r="AY23">
        <f t="shared" si="10"/>
        <v>0</v>
      </c>
      <c r="AZ23">
        <f t="shared" si="11"/>
        <v>0</v>
      </c>
      <c r="BA23">
        <f t="shared" si="12"/>
        <v>0</v>
      </c>
      <c r="BB23">
        <f t="shared" si="13"/>
        <v>0</v>
      </c>
      <c r="BC23">
        <f t="shared" si="14"/>
        <v>0</v>
      </c>
      <c r="BD23" s="71">
        <f t="shared" si="3"/>
        <v>0</v>
      </c>
      <c r="BE23" s="3">
        <f t="shared" si="15"/>
        <v>0</v>
      </c>
      <c r="BF23" s="76">
        <f t="shared" si="16"/>
        <v>0</v>
      </c>
      <c r="BG23">
        <f t="shared" si="17"/>
        <v>0</v>
      </c>
      <c r="BH23">
        <f t="shared" si="18"/>
        <v>0</v>
      </c>
      <c r="BI23">
        <f t="shared" si="19"/>
        <v>0</v>
      </c>
      <c r="BJ23">
        <f t="shared" si="20"/>
        <v>0</v>
      </c>
      <c r="BK23">
        <f t="shared" si="21"/>
        <v>0</v>
      </c>
      <c r="BL23">
        <f t="shared" si="22"/>
        <v>0</v>
      </c>
      <c r="BM23">
        <f t="shared" si="23"/>
        <v>0</v>
      </c>
      <c r="BN23">
        <f t="shared" si="24"/>
        <v>0</v>
      </c>
      <c r="BO23" s="71">
        <f t="shared" si="4"/>
        <v>0</v>
      </c>
      <c r="BP23" s="3">
        <f t="shared" si="25"/>
        <v>0</v>
      </c>
      <c r="BQ23" s="77">
        <f t="shared" si="26"/>
        <v>0</v>
      </c>
      <c r="BR23">
        <f t="shared" si="27"/>
        <v>0</v>
      </c>
      <c r="BS23">
        <f t="shared" si="28"/>
        <v>0</v>
      </c>
      <c r="BT23">
        <f t="shared" si="29"/>
        <v>0</v>
      </c>
      <c r="BU23">
        <f t="shared" si="30"/>
        <v>0</v>
      </c>
      <c r="BV23">
        <f t="shared" si="31"/>
        <v>0</v>
      </c>
      <c r="BW23">
        <f t="shared" si="32"/>
        <v>0</v>
      </c>
      <c r="BX23">
        <f t="shared" si="33"/>
        <v>0</v>
      </c>
      <c r="BY23">
        <f t="shared" si="34"/>
        <v>0</v>
      </c>
      <c r="BZ23" s="71">
        <f t="shared" si="5"/>
        <v>0</v>
      </c>
      <c r="CA23" s="3">
        <f t="shared" si="35"/>
        <v>0</v>
      </c>
      <c r="CB23" s="78">
        <f t="shared" si="36"/>
        <v>0</v>
      </c>
      <c r="CC23" s="79">
        <f t="shared" si="37"/>
        <v>0</v>
      </c>
      <c r="CD23" s="139">
        <f t="shared" si="38"/>
        <v>1</v>
      </c>
    </row>
    <row r="24" spans="1:82">
      <c r="A24" s="14" t="str">
        <f>IF(Runden!A24="","",Runden!A24)</f>
        <v/>
      </c>
      <c r="B24" s="15">
        <f>IF(Runden!B24&gt;0,RANK(Runden!B24,Runden!B$4:B$53,0),0)</f>
        <v>0</v>
      </c>
      <c r="C24" s="15">
        <f>IF(Runden!C24&gt;0,RANK(Runden!C24,Runden!C$4:C$53,0),0)</f>
        <v>0</v>
      </c>
      <c r="D24" s="15">
        <f>IF(Runden!D24&gt;0,RANK(Runden!D24,Runden!D$4:D$53,0),0)</f>
        <v>0</v>
      </c>
      <c r="E24" s="15">
        <f>IF(Runden!E24&gt;0,RANK(Runden!E24,Runden!E$4:E$53,0),0)</f>
        <v>0</v>
      </c>
      <c r="F24" s="15">
        <f>IF(Runden!F24&gt;0,RANK(Runden!F24,Runden!F$4:F$53,0),0)</f>
        <v>0</v>
      </c>
      <c r="G24" s="15">
        <f>IF(Runden!G24&gt;0,RANK(Runden!G24,Runden!G$4:G$53,0),0)</f>
        <v>0</v>
      </c>
      <c r="H24" s="15">
        <f>IF(Runden!H24&gt;0,RANK(Runden!H24,Runden!H$4:H$53,0),0)</f>
        <v>0</v>
      </c>
      <c r="I24" s="15">
        <f>IF(Runden!I24&gt;0,RANK(Runden!I24,Runden!I$4:I$53,0),0)</f>
        <v>0</v>
      </c>
      <c r="J24" s="15">
        <f>IF(Runden!J24&gt;0,RANK(Runden!J24,Runden!J$4:J$53,0),0)</f>
        <v>0</v>
      </c>
      <c r="K24" s="15">
        <f>IF(Runden!K24&gt;0,RANK(Runden!K24,Runden!K$4:K$53,0),0)</f>
        <v>0</v>
      </c>
      <c r="L24" s="15">
        <f>IF(Runden!L24&gt;0,RANK(Runden!L24,Runden!L$4:L$53,0),0)</f>
        <v>0</v>
      </c>
      <c r="M24" s="15">
        <f>IF(Runden!M24&gt;0,RANK(Runden!M24,Runden!M$4:M$53,0),0)</f>
        <v>0</v>
      </c>
      <c r="N24" s="15">
        <f>IF(Runden!N24&gt;0,RANK(Runden!N24,Runden!N$4:N$53,0),0)</f>
        <v>0</v>
      </c>
      <c r="O24" s="15">
        <f>IF(Runden!O24&gt;0,RANK(Runden!O24,Runden!O$4:O$53,0),0)</f>
        <v>0</v>
      </c>
      <c r="P24" s="15">
        <f>IF(Runden!P24&gt;0,RANK(Runden!P24,Runden!P$4:P$53,0),0)</f>
        <v>0</v>
      </c>
      <c r="Q24" s="15">
        <f>IF(Runden!Q24&gt;0,RANK(Runden!Q24,Runden!Q$4:Q$53,0),0)</f>
        <v>0</v>
      </c>
      <c r="R24" s="15">
        <f>IF(Runden!R24&gt;0,RANK(Runden!R24,Runden!R$4:R$53,0),0)</f>
        <v>0</v>
      </c>
      <c r="S24" s="15">
        <f>IF(Runden!S24&gt;0,RANK(Runden!S24,Runden!S$4:S$53,0),0)</f>
        <v>0</v>
      </c>
      <c r="T24" s="15">
        <f>IF(Runden!T24&gt;0,RANK(Runden!T24,Runden!T$4:T$53,0),0)</f>
        <v>0</v>
      </c>
      <c r="U24" s="15">
        <f>IF(Runden!U24&gt;0,RANK(Runden!U24,Runden!U$4:U$53,0),0)</f>
        <v>0</v>
      </c>
      <c r="V24" s="13"/>
      <c r="W24" s="72">
        <f t="shared" si="6"/>
        <v>0</v>
      </c>
      <c r="X24" s="72">
        <f t="shared" si="6"/>
        <v>0</v>
      </c>
      <c r="Y24" s="72">
        <f t="shared" si="6"/>
        <v>0</v>
      </c>
      <c r="Z24" s="72">
        <f t="shared" si="6"/>
        <v>0</v>
      </c>
      <c r="AA24" s="72">
        <f t="shared" si="6"/>
        <v>0</v>
      </c>
      <c r="AB24" s="72">
        <f t="shared" si="6"/>
        <v>0</v>
      </c>
      <c r="AC24" s="72">
        <f t="shared" si="6"/>
        <v>0</v>
      </c>
      <c r="AD24" s="72">
        <f t="shared" si="6"/>
        <v>0</v>
      </c>
      <c r="AE24" s="72">
        <f t="shared" si="6"/>
        <v>0</v>
      </c>
      <c r="AF24" s="72">
        <f t="shared" si="6"/>
        <v>0</v>
      </c>
      <c r="AG24" s="72">
        <f t="shared" si="6"/>
        <v>0</v>
      </c>
      <c r="AH24" s="72">
        <f t="shared" si="6"/>
        <v>0</v>
      </c>
      <c r="AI24" s="72">
        <f t="shared" si="6"/>
        <v>0</v>
      </c>
      <c r="AJ24" s="72">
        <f t="shared" si="6"/>
        <v>0</v>
      </c>
      <c r="AK24" s="72">
        <f t="shared" si="6"/>
        <v>0</v>
      </c>
      <c r="AL24" s="72">
        <f t="shared" si="6"/>
        <v>0</v>
      </c>
      <c r="AM24" s="72">
        <f t="shared" si="41"/>
        <v>0</v>
      </c>
      <c r="AN24" s="72">
        <f t="shared" si="41"/>
        <v>0</v>
      </c>
      <c r="AO24" s="72">
        <f t="shared" si="41"/>
        <v>0</v>
      </c>
      <c r="AP24" s="72">
        <f t="shared" si="41"/>
        <v>0</v>
      </c>
      <c r="AQ24" s="72">
        <f t="shared" si="42"/>
        <v>0</v>
      </c>
      <c r="AR24" s="72">
        <f t="shared" si="42"/>
        <v>0</v>
      </c>
      <c r="AS24" s="72">
        <f t="shared" si="42"/>
        <v>0</v>
      </c>
      <c r="AT24" s="72">
        <f t="shared" si="42"/>
        <v>0</v>
      </c>
      <c r="AU24" s="138">
        <f t="shared" si="39"/>
        <v>1</v>
      </c>
      <c r="AV24">
        <f t="shared" si="7"/>
        <v>0</v>
      </c>
      <c r="AW24">
        <f t="shared" si="8"/>
        <v>0</v>
      </c>
      <c r="AX24">
        <f t="shared" si="9"/>
        <v>0</v>
      </c>
      <c r="AY24">
        <f t="shared" si="10"/>
        <v>0</v>
      </c>
      <c r="AZ24">
        <f t="shared" si="11"/>
        <v>0</v>
      </c>
      <c r="BA24">
        <f t="shared" si="12"/>
        <v>0</v>
      </c>
      <c r="BB24">
        <f t="shared" si="13"/>
        <v>0</v>
      </c>
      <c r="BC24">
        <f t="shared" si="14"/>
        <v>0</v>
      </c>
      <c r="BD24" s="71">
        <f t="shared" si="3"/>
        <v>0</v>
      </c>
      <c r="BE24" s="3">
        <f t="shared" si="15"/>
        <v>0</v>
      </c>
      <c r="BF24" s="76">
        <f t="shared" si="16"/>
        <v>0</v>
      </c>
      <c r="BG24">
        <f t="shared" si="17"/>
        <v>0</v>
      </c>
      <c r="BH24">
        <f t="shared" si="18"/>
        <v>0</v>
      </c>
      <c r="BI24">
        <f t="shared" si="19"/>
        <v>0</v>
      </c>
      <c r="BJ24">
        <f t="shared" si="20"/>
        <v>0</v>
      </c>
      <c r="BK24">
        <f t="shared" si="21"/>
        <v>0</v>
      </c>
      <c r="BL24">
        <f t="shared" si="22"/>
        <v>0</v>
      </c>
      <c r="BM24">
        <f t="shared" si="23"/>
        <v>0</v>
      </c>
      <c r="BN24">
        <f t="shared" si="24"/>
        <v>0</v>
      </c>
      <c r="BO24" s="71">
        <f t="shared" si="4"/>
        <v>0</v>
      </c>
      <c r="BP24" s="3">
        <f t="shared" si="25"/>
        <v>0</v>
      </c>
      <c r="BQ24" s="77">
        <f t="shared" si="26"/>
        <v>0</v>
      </c>
      <c r="BR24">
        <f t="shared" si="27"/>
        <v>0</v>
      </c>
      <c r="BS24">
        <f t="shared" si="28"/>
        <v>0</v>
      </c>
      <c r="BT24">
        <f t="shared" si="29"/>
        <v>0</v>
      </c>
      <c r="BU24">
        <f t="shared" si="30"/>
        <v>0</v>
      </c>
      <c r="BV24">
        <f t="shared" si="31"/>
        <v>0</v>
      </c>
      <c r="BW24">
        <f t="shared" si="32"/>
        <v>0</v>
      </c>
      <c r="BX24">
        <f t="shared" si="33"/>
        <v>0</v>
      </c>
      <c r="BY24">
        <f t="shared" si="34"/>
        <v>0</v>
      </c>
      <c r="BZ24" s="71">
        <f t="shared" si="5"/>
        <v>0</v>
      </c>
      <c r="CA24" s="3">
        <f t="shared" si="35"/>
        <v>0</v>
      </c>
      <c r="CB24" s="78">
        <f t="shared" si="36"/>
        <v>0</v>
      </c>
      <c r="CC24" s="79">
        <f t="shared" si="37"/>
        <v>0</v>
      </c>
      <c r="CD24" s="139">
        <f t="shared" si="38"/>
        <v>1</v>
      </c>
    </row>
    <row r="25" spans="1:82">
      <c r="A25" s="14" t="str">
        <f>IF(Runden!A25="","",Runden!A25)</f>
        <v/>
      </c>
      <c r="B25" s="15">
        <f>IF(Runden!B25&gt;0,RANK(Runden!B25,Runden!B$4:B$53,0),0)</f>
        <v>0</v>
      </c>
      <c r="C25" s="15">
        <f>IF(Runden!C25&gt;0,RANK(Runden!C25,Runden!C$4:C$53,0),0)</f>
        <v>0</v>
      </c>
      <c r="D25" s="15">
        <f>IF(Runden!D25&gt;0,RANK(Runden!D25,Runden!D$4:D$53,0),0)</f>
        <v>0</v>
      </c>
      <c r="E25" s="15">
        <f>IF(Runden!E25&gt;0,RANK(Runden!E25,Runden!E$4:E$53,0),0)</f>
        <v>0</v>
      </c>
      <c r="F25" s="15">
        <f>IF(Runden!F25&gt;0,RANK(Runden!F25,Runden!F$4:F$53,0),0)</f>
        <v>0</v>
      </c>
      <c r="G25" s="15">
        <f>IF(Runden!G25&gt;0,RANK(Runden!G25,Runden!G$4:G$53,0),0)</f>
        <v>0</v>
      </c>
      <c r="H25" s="15">
        <f>IF(Runden!H25&gt;0,RANK(Runden!H25,Runden!H$4:H$53,0),0)</f>
        <v>0</v>
      </c>
      <c r="I25" s="15">
        <f>IF(Runden!I25&gt;0,RANK(Runden!I25,Runden!I$4:I$53,0),0)</f>
        <v>0</v>
      </c>
      <c r="J25" s="15">
        <f>IF(Runden!J25&gt;0,RANK(Runden!J25,Runden!J$4:J$53,0),0)</f>
        <v>0</v>
      </c>
      <c r="K25" s="15">
        <f>IF(Runden!K25&gt;0,RANK(Runden!K25,Runden!K$4:K$53,0),0)</f>
        <v>0</v>
      </c>
      <c r="L25" s="15">
        <f>IF(Runden!L25&gt;0,RANK(Runden!L25,Runden!L$4:L$53,0),0)</f>
        <v>0</v>
      </c>
      <c r="M25" s="15">
        <f>IF(Runden!M25&gt;0,RANK(Runden!M25,Runden!M$4:M$53,0),0)</f>
        <v>0</v>
      </c>
      <c r="N25" s="15">
        <f>IF(Runden!N25&gt;0,RANK(Runden!N25,Runden!N$4:N$53,0),0)</f>
        <v>0</v>
      </c>
      <c r="O25" s="15">
        <f>IF(Runden!O25&gt;0,RANK(Runden!O25,Runden!O$4:O$53,0),0)</f>
        <v>0</v>
      </c>
      <c r="P25" s="15">
        <f>IF(Runden!P25&gt;0,RANK(Runden!P25,Runden!P$4:P$53,0),0)</f>
        <v>0</v>
      </c>
      <c r="Q25" s="15">
        <f>IF(Runden!Q25&gt;0,RANK(Runden!Q25,Runden!Q$4:Q$53,0),0)</f>
        <v>0</v>
      </c>
      <c r="R25" s="15">
        <f>IF(Runden!R25&gt;0,RANK(Runden!R25,Runden!R$4:R$53,0),0)</f>
        <v>0</v>
      </c>
      <c r="S25" s="15">
        <f>IF(Runden!S25&gt;0,RANK(Runden!S25,Runden!S$4:S$53,0),0)</f>
        <v>0</v>
      </c>
      <c r="T25" s="15">
        <f>IF(Runden!T25&gt;0,RANK(Runden!T25,Runden!T$4:T$53,0),0)</f>
        <v>0</v>
      </c>
      <c r="U25" s="15">
        <f>IF(Runden!U25&gt;0,RANK(Runden!U25,Runden!U$4:U$53,0),0)</f>
        <v>0</v>
      </c>
      <c r="V25" s="13"/>
      <c r="W25" s="72">
        <f t="shared" si="6"/>
        <v>0</v>
      </c>
      <c r="X25" s="72">
        <f t="shared" si="6"/>
        <v>0</v>
      </c>
      <c r="Y25" s="72">
        <f t="shared" si="6"/>
        <v>0</v>
      </c>
      <c r="Z25" s="72">
        <f t="shared" si="6"/>
        <v>0</v>
      </c>
      <c r="AA25" s="72">
        <f t="shared" si="6"/>
        <v>0</v>
      </c>
      <c r="AB25" s="72">
        <f t="shared" si="6"/>
        <v>0</v>
      </c>
      <c r="AC25" s="72">
        <f t="shared" si="6"/>
        <v>0</v>
      </c>
      <c r="AD25" s="72">
        <f t="shared" si="6"/>
        <v>0</v>
      </c>
      <c r="AE25" s="72">
        <f t="shared" si="6"/>
        <v>0</v>
      </c>
      <c r="AF25" s="72">
        <f t="shared" si="6"/>
        <v>0</v>
      </c>
      <c r="AG25" s="72">
        <f t="shared" ref="AG25:AT40" si="43">COUNTIF($B25:$U25,AG$3)</f>
        <v>0</v>
      </c>
      <c r="AH25" s="72">
        <f t="shared" si="43"/>
        <v>0</v>
      </c>
      <c r="AI25" s="72">
        <f t="shared" si="43"/>
        <v>0</v>
      </c>
      <c r="AJ25" s="72">
        <f t="shared" si="43"/>
        <v>0</v>
      </c>
      <c r="AK25" s="72">
        <f t="shared" si="43"/>
        <v>0</v>
      </c>
      <c r="AL25" s="72">
        <f t="shared" si="43"/>
        <v>0</v>
      </c>
      <c r="AM25" s="72">
        <f t="shared" si="43"/>
        <v>0</v>
      </c>
      <c r="AN25" s="72">
        <f t="shared" si="43"/>
        <v>0</v>
      </c>
      <c r="AO25" s="72">
        <f t="shared" si="43"/>
        <v>0</v>
      </c>
      <c r="AP25" s="72">
        <f t="shared" si="43"/>
        <v>0</v>
      </c>
      <c r="AQ25" s="72">
        <f t="shared" si="43"/>
        <v>0</v>
      </c>
      <c r="AR25" s="72">
        <f t="shared" si="43"/>
        <v>0</v>
      </c>
      <c r="AS25" s="72">
        <f t="shared" si="43"/>
        <v>0</v>
      </c>
      <c r="AT25" s="72">
        <f t="shared" si="43"/>
        <v>0</v>
      </c>
      <c r="AU25" s="138">
        <f t="shared" si="39"/>
        <v>1</v>
      </c>
      <c r="AV25">
        <f t="shared" si="7"/>
        <v>0</v>
      </c>
      <c r="AW25">
        <f t="shared" si="8"/>
        <v>0</v>
      </c>
      <c r="AX25">
        <f t="shared" si="9"/>
        <v>0</v>
      </c>
      <c r="AY25">
        <f t="shared" si="10"/>
        <v>0</v>
      </c>
      <c r="AZ25">
        <f t="shared" si="11"/>
        <v>0</v>
      </c>
      <c r="BA25">
        <f t="shared" si="12"/>
        <v>0</v>
      </c>
      <c r="BB25">
        <f t="shared" si="13"/>
        <v>0</v>
      </c>
      <c r="BC25">
        <f t="shared" si="14"/>
        <v>0</v>
      </c>
      <c r="BD25" s="71">
        <f t="shared" si="3"/>
        <v>0</v>
      </c>
      <c r="BE25" s="3">
        <f t="shared" si="15"/>
        <v>0</v>
      </c>
      <c r="BF25" s="76">
        <f t="shared" si="16"/>
        <v>0</v>
      </c>
      <c r="BG25">
        <f t="shared" si="17"/>
        <v>0</v>
      </c>
      <c r="BH25">
        <f t="shared" si="18"/>
        <v>0</v>
      </c>
      <c r="BI25">
        <f t="shared" si="19"/>
        <v>0</v>
      </c>
      <c r="BJ25">
        <f t="shared" si="20"/>
        <v>0</v>
      </c>
      <c r="BK25">
        <f t="shared" si="21"/>
        <v>0</v>
      </c>
      <c r="BL25">
        <f t="shared" si="22"/>
        <v>0</v>
      </c>
      <c r="BM25">
        <f t="shared" si="23"/>
        <v>0</v>
      </c>
      <c r="BN25">
        <f t="shared" si="24"/>
        <v>0</v>
      </c>
      <c r="BO25" s="71">
        <f t="shared" si="4"/>
        <v>0</v>
      </c>
      <c r="BP25" s="3">
        <f t="shared" si="25"/>
        <v>0</v>
      </c>
      <c r="BQ25" s="77">
        <f t="shared" si="26"/>
        <v>0</v>
      </c>
      <c r="BR25">
        <f t="shared" si="27"/>
        <v>0</v>
      </c>
      <c r="BS25">
        <f t="shared" si="28"/>
        <v>0</v>
      </c>
      <c r="BT25">
        <f t="shared" si="29"/>
        <v>0</v>
      </c>
      <c r="BU25">
        <f t="shared" si="30"/>
        <v>0</v>
      </c>
      <c r="BV25">
        <f t="shared" si="31"/>
        <v>0</v>
      </c>
      <c r="BW25">
        <f t="shared" si="32"/>
        <v>0</v>
      </c>
      <c r="BX25">
        <f t="shared" si="33"/>
        <v>0</v>
      </c>
      <c r="BY25">
        <f t="shared" si="34"/>
        <v>0</v>
      </c>
      <c r="BZ25" s="71">
        <f t="shared" si="5"/>
        <v>0</v>
      </c>
      <c r="CA25" s="3">
        <f t="shared" si="35"/>
        <v>0</v>
      </c>
      <c r="CB25" s="78">
        <f t="shared" si="36"/>
        <v>0</v>
      </c>
      <c r="CC25" s="79">
        <f t="shared" si="37"/>
        <v>0</v>
      </c>
      <c r="CD25" s="139">
        <f t="shared" si="38"/>
        <v>1</v>
      </c>
    </row>
    <row r="26" spans="1:82">
      <c r="A26" s="14" t="str">
        <f>IF(Runden!A26="","",Runden!A26)</f>
        <v/>
      </c>
      <c r="B26" s="15">
        <f>IF(Runden!B26&gt;0,RANK(Runden!B26,Runden!B$4:B$53,0),0)</f>
        <v>0</v>
      </c>
      <c r="C26" s="15">
        <f>IF(Runden!C26&gt;0,RANK(Runden!C26,Runden!C$4:C$53,0),0)</f>
        <v>0</v>
      </c>
      <c r="D26" s="15">
        <f>IF(Runden!D26&gt;0,RANK(Runden!D26,Runden!D$4:D$53,0),0)</f>
        <v>0</v>
      </c>
      <c r="E26" s="15">
        <f>IF(Runden!E26&gt;0,RANK(Runden!E26,Runden!E$4:E$53,0),0)</f>
        <v>0</v>
      </c>
      <c r="F26" s="15">
        <f>IF(Runden!F26&gt;0,RANK(Runden!F26,Runden!F$4:F$53,0),0)</f>
        <v>0</v>
      </c>
      <c r="G26" s="15">
        <f>IF(Runden!G26&gt;0,RANK(Runden!G26,Runden!G$4:G$53,0),0)</f>
        <v>0</v>
      </c>
      <c r="H26" s="15">
        <f>IF(Runden!H26&gt;0,RANK(Runden!H26,Runden!H$4:H$53,0),0)</f>
        <v>0</v>
      </c>
      <c r="I26" s="15">
        <f>IF(Runden!I26&gt;0,RANK(Runden!I26,Runden!I$4:I$53,0),0)</f>
        <v>0</v>
      </c>
      <c r="J26" s="15">
        <f>IF(Runden!J26&gt;0,RANK(Runden!J26,Runden!J$4:J$53,0),0)</f>
        <v>0</v>
      </c>
      <c r="K26" s="15">
        <f>IF(Runden!K26&gt;0,RANK(Runden!K26,Runden!K$4:K$53,0),0)</f>
        <v>0</v>
      </c>
      <c r="L26" s="15">
        <f>IF(Runden!L26&gt;0,RANK(Runden!L26,Runden!L$4:L$53,0),0)</f>
        <v>0</v>
      </c>
      <c r="M26" s="15">
        <f>IF(Runden!M26&gt;0,RANK(Runden!M26,Runden!M$4:M$53,0),0)</f>
        <v>0</v>
      </c>
      <c r="N26" s="15">
        <f>IF(Runden!N26&gt;0,RANK(Runden!N26,Runden!N$4:N$53,0),0)</f>
        <v>0</v>
      </c>
      <c r="O26" s="15">
        <f>IF(Runden!O26&gt;0,RANK(Runden!O26,Runden!O$4:O$53,0),0)</f>
        <v>0</v>
      </c>
      <c r="P26" s="15">
        <f>IF(Runden!P26&gt;0,RANK(Runden!P26,Runden!P$4:P$53,0),0)</f>
        <v>0</v>
      </c>
      <c r="Q26" s="15">
        <f>IF(Runden!Q26&gt;0,RANK(Runden!Q26,Runden!Q$4:Q$53,0),0)</f>
        <v>0</v>
      </c>
      <c r="R26" s="15">
        <f>IF(Runden!R26&gt;0,RANK(Runden!R26,Runden!R$4:R$53,0),0)</f>
        <v>0</v>
      </c>
      <c r="S26" s="15">
        <f>IF(Runden!S26&gt;0,RANK(Runden!S26,Runden!S$4:S$53,0),0)</f>
        <v>0</v>
      </c>
      <c r="T26" s="15">
        <f>IF(Runden!T26&gt;0,RANK(Runden!T26,Runden!T$4:T$53,0),0)</f>
        <v>0</v>
      </c>
      <c r="U26" s="15">
        <f>IF(Runden!U26&gt;0,RANK(Runden!U26,Runden!U$4:U$53,0),0)</f>
        <v>0</v>
      </c>
      <c r="V26" s="13"/>
      <c r="W26" s="72">
        <f t="shared" ref="W26:AL41" si="44">COUNTIF($B26:$U26,W$3)</f>
        <v>0</v>
      </c>
      <c r="X26" s="72">
        <f t="shared" si="44"/>
        <v>0</v>
      </c>
      <c r="Y26" s="72">
        <f t="shared" si="44"/>
        <v>0</v>
      </c>
      <c r="Z26" s="72">
        <f t="shared" si="44"/>
        <v>0</v>
      </c>
      <c r="AA26" s="72">
        <f t="shared" si="44"/>
        <v>0</v>
      </c>
      <c r="AB26" s="72">
        <f t="shared" si="44"/>
        <v>0</v>
      </c>
      <c r="AC26" s="72">
        <f t="shared" si="44"/>
        <v>0</v>
      </c>
      <c r="AD26" s="72">
        <f t="shared" si="44"/>
        <v>0</v>
      </c>
      <c r="AE26" s="72">
        <f t="shared" si="44"/>
        <v>0</v>
      </c>
      <c r="AF26" s="72">
        <f t="shared" si="44"/>
        <v>0</v>
      </c>
      <c r="AG26" s="72">
        <f t="shared" si="44"/>
        <v>0</v>
      </c>
      <c r="AH26" s="72">
        <f t="shared" si="44"/>
        <v>0</v>
      </c>
      <c r="AI26" s="72">
        <f t="shared" si="44"/>
        <v>0</v>
      </c>
      <c r="AJ26" s="72">
        <f t="shared" si="44"/>
        <v>0</v>
      </c>
      <c r="AK26" s="72">
        <f t="shared" si="44"/>
        <v>0</v>
      </c>
      <c r="AL26" s="72">
        <f t="shared" si="44"/>
        <v>0</v>
      </c>
      <c r="AM26" s="72">
        <f t="shared" si="43"/>
        <v>0</v>
      </c>
      <c r="AN26" s="72">
        <f t="shared" si="43"/>
        <v>0</v>
      </c>
      <c r="AO26" s="72">
        <f t="shared" si="43"/>
        <v>0</v>
      </c>
      <c r="AP26" s="72">
        <f t="shared" si="43"/>
        <v>0</v>
      </c>
      <c r="AQ26" s="72">
        <f t="shared" si="43"/>
        <v>0</v>
      </c>
      <c r="AR26" s="72">
        <f t="shared" si="43"/>
        <v>0</v>
      </c>
      <c r="AS26" s="72">
        <f t="shared" si="43"/>
        <v>0</v>
      </c>
      <c r="AT26" s="72">
        <f t="shared" si="43"/>
        <v>0</v>
      </c>
      <c r="AU26" s="138">
        <f t="shared" si="39"/>
        <v>1</v>
      </c>
      <c r="AV26">
        <f t="shared" si="7"/>
        <v>0</v>
      </c>
      <c r="AW26">
        <f t="shared" si="8"/>
        <v>0</v>
      </c>
      <c r="AX26">
        <f t="shared" si="9"/>
        <v>0</v>
      </c>
      <c r="AY26">
        <f t="shared" si="10"/>
        <v>0</v>
      </c>
      <c r="AZ26">
        <f t="shared" si="11"/>
        <v>0</v>
      </c>
      <c r="BA26">
        <f t="shared" si="12"/>
        <v>0</v>
      </c>
      <c r="BB26">
        <f t="shared" si="13"/>
        <v>0</v>
      </c>
      <c r="BC26">
        <f t="shared" si="14"/>
        <v>0</v>
      </c>
      <c r="BD26" s="71">
        <f t="shared" si="3"/>
        <v>0</v>
      </c>
      <c r="BE26" s="3">
        <f t="shared" si="15"/>
        <v>0</v>
      </c>
      <c r="BF26" s="76">
        <f t="shared" si="16"/>
        <v>0</v>
      </c>
      <c r="BG26">
        <f t="shared" si="17"/>
        <v>0</v>
      </c>
      <c r="BH26">
        <f t="shared" si="18"/>
        <v>0</v>
      </c>
      <c r="BI26">
        <f t="shared" si="19"/>
        <v>0</v>
      </c>
      <c r="BJ26">
        <f t="shared" si="20"/>
        <v>0</v>
      </c>
      <c r="BK26">
        <f t="shared" si="21"/>
        <v>0</v>
      </c>
      <c r="BL26">
        <f t="shared" si="22"/>
        <v>0</v>
      </c>
      <c r="BM26">
        <f t="shared" si="23"/>
        <v>0</v>
      </c>
      <c r="BN26">
        <f t="shared" si="24"/>
        <v>0</v>
      </c>
      <c r="BO26" s="71">
        <f t="shared" si="4"/>
        <v>0</v>
      </c>
      <c r="BP26" s="3">
        <f t="shared" si="25"/>
        <v>0</v>
      </c>
      <c r="BQ26" s="77">
        <f t="shared" si="26"/>
        <v>0</v>
      </c>
      <c r="BR26">
        <f t="shared" si="27"/>
        <v>0</v>
      </c>
      <c r="BS26">
        <f t="shared" si="28"/>
        <v>0</v>
      </c>
      <c r="BT26">
        <f t="shared" si="29"/>
        <v>0</v>
      </c>
      <c r="BU26">
        <f t="shared" si="30"/>
        <v>0</v>
      </c>
      <c r="BV26">
        <f t="shared" si="31"/>
        <v>0</v>
      </c>
      <c r="BW26">
        <f t="shared" si="32"/>
        <v>0</v>
      </c>
      <c r="BX26">
        <f t="shared" si="33"/>
        <v>0</v>
      </c>
      <c r="BY26">
        <f t="shared" si="34"/>
        <v>0</v>
      </c>
      <c r="BZ26" s="71">
        <f t="shared" si="5"/>
        <v>0</v>
      </c>
      <c r="CA26" s="3">
        <f t="shared" si="35"/>
        <v>0</v>
      </c>
      <c r="CB26" s="78">
        <f t="shared" si="36"/>
        <v>0</v>
      </c>
      <c r="CC26" s="79">
        <f t="shared" si="37"/>
        <v>0</v>
      </c>
      <c r="CD26" s="139">
        <f t="shared" si="38"/>
        <v>1</v>
      </c>
    </row>
    <row r="27" spans="1:82">
      <c r="A27" s="14" t="str">
        <f>IF(Runden!A27="","",Runden!A27)</f>
        <v/>
      </c>
      <c r="B27" s="15">
        <f>IF(Runden!B27&gt;0,RANK(Runden!B27,Runden!B$4:B$53,0),0)</f>
        <v>0</v>
      </c>
      <c r="C27" s="15">
        <f>IF(Runden!C27&gt;0,RANK(Runden!C27,Runden!C$4:C$53,0),0)</f>
        <v>0</v>
      </c>
      <c r="D27" s="15">
        <f>IF(Runden!D27&gt;0,RANK(Runden!D27,Runden!D$4:D$53,0),0)</f>
        <v>0</v>
      </c>
      <c r="E27" s="15">
        <f>IF(Runden!E27&gt;0,RANK(Runden!E27,Runden!E$4:E$53,0),0)</f>
        <v>0</v>
      </c>
      <c r="F27" s="15">
        <f>IF(Runden!F27&gt;0,RANK(Runden!F27,Runden!F$4:F$53,0),0)</f>
        <v>0</v>
      </c>
      <c r="G27" s="15">
        <f>IF(Runden!G27&gt;0,RANK(Runden!G27,Runden!G$4:G$53,0),0)</f>
        <v>0</v>
      </c>
      <c r="H27" s="15">
        <f>IF(Runden!H27&gt;0,RANK(Runden!H27,Runden!H$4:H$53,0),0)</f>
        <v>0</v>
      </c>
      <c r="I27" s="15">
        <f>IF(Runden!I27&gt;0,RANK(Runden!I27,Runden!I$4:I$53,0),0)</f>
        <v>0</v>
      </c>
      <c r="J27" s="15">
        <f>IF(Runden!J27&gt;0,RANK(Runden!J27,Runden!J$4:J$53,0),0)</f>
        <v>0</v>
      </c>
      <c r="K27" s="15">
        <f>IF(Runden!K27&gt;0,RANK(Runden!K27,Runden!K$4:K$53,0),0)</f>
        <v>0</v>
      </c>
      <c r="L27" s="15">
        <f>IF(Runden!L27&gt;0,RANK(Runden!L27,Runden!L$4:L$53,0),0)</f>
        <v>0</v>
      </c>
      <c r="M27" s="15">
        <f>IF(Runden!M27&gt;0,RANK(Runden!M27,Runden!M$4:M$53,0),0)</f>
        <v>0</v>
      </c>
      <c r="N27" s="15">
        <f>IF(Runden!N27&gt;0,RANK(Runden!N27,Runden!N$4:N$53,0),0)</f>
        <v>0</v>
      </c>
      <c r="O27" s="15">
        <f>IF(Runden!O27&gt;0,RANK(Runden!O27,Runden!O$4:O$53,0),0)</f>
        <v>0</v>
      </c>
      <c r="P27" s="15">
        <f>IF(Runden!P27&gt;0,RANK(Runden!P27,Runden!P$4:P$53,0),0)</f>
        <v>0</v>
      </c>
      <c r="Q27" s="15">
        <f>IF(Runden!Q27&gt;0,RANK(Runden!Q27,Runden!Q$4:Q$53,0),0)</f>
        <v>0</v>
      </c>
      <c r="R27" s="15">
        <f>IF(Runden!R27&gt;0,RANK(Runden!R27,Runden!R$4:R$53,0),0)</f>
        <v>0</v>
      </c>
      <c r="S27" s="15">
        <f>IF(Runden!S27&gt;0,RANK(Runden!S27,Runden!S$4:S$53,0),0)</f>
        <v>0</v>
      </c>
      <c r="T27" s="15">
        <f>IF(Runden!T27&gt;0,RANK(Runden!T27,Runden!T$4:T$53,0),0)</f>
        <v>0</v>
      </c>
      <c r="U27" s="15">
        <f>IF(Runden!U27&gt;0,RANK(Runden!U27,Runden!U$4:U$53,0),0)</f>
        <v>0</v>
      </c>
      <c r="V27" s="13"/>
      <c r="W27" s="72">
        <f t="shared" si="44"/>
        <v>0</v>
      </c>
      <c r="X27" s="72">
        <f t="shared" si="44"/>
        <v>0</v>
      </c>
      <c r="Y27" s="72">
        <f t="shared" si="44"/>
        <v>0</v>
      </c>
      <c r="Z27" s="72">
        <f t="shared" si="44"/>
        <v>0</v>
      </c>
      <c r="AA27" s="72">
        <f t="shared" si="44"/>
        <v>0</v>
      </c>
      <c r="AB27" s="72">
        <f t="shared" si="44"/>
        <v>0</v>
      </c>
      <c r="AC27" s="72">
        <f t="shared" si="44"/>
        <v>0</v>
      </c>
      <c r="AD27" s="72">
        <f t="shared" si="44"/>
        <v>0</v>
      </c>
      <c r="AE27" s="72">
        <f t="shared" si="44"/>
        <v>0</v>
      </c>
      <c r="AF27" s="72">
        <f t="shared" si="44"/>
        <v>0</v>
      </c>
      <c r="AG27" s="72">
        <f t="shared" si="44"/>
        <v>0</v>
      </c>
      <c r="AH27" s="72">
        <f t="shared" si="44"/>
        <v>0</v>
      </c>
      <c r="AI27" s="72">
        <f t="shared" si="44"/>
        <v>0</v>
      </c>
      <c r="AJ27" s="72">
        <f t="shared" si="44"/>
        <v>0</v>
      </c>
      <c r="AK27" s="72">
        <f t="shared" si="44"/>
        <v>0</v>
      </c>
      <c r="AL27" s="72">
        <f t="shared" si="44"/>
        <v>0</v>
      </c>
      <c r="AM27" s="72">
        <f t="shared" si="43"/>
        <v>0</v>
      </c>
      <c r="AN27" s="72">
        <f t="shared" si="43"/>
        <v>0</v>
      </c>
      <c r="AO27" s="72">
        <f t="shared" si="43"/>
        <v>0</v>
      </c>
      <c r="AP27" s="72">
        <f t="shared" si="43"/>
        <v>0</v>
      </c>
      <c r="AQ27" s="72">
        <f t="shared" si="43"/>
        <v>0</v>
      </c>
      <c r="AR27" s="72">
        <f t="shared" si="43"/>
        <v>0</v>
      </c>
      <c r="AS27" s="72">
        <f t="shared" si="43"/>
        <v>0</v>
      </c>
      <c r="AT27" s="72">
        <f t="shared" si="43"/>
        <v>0</v>
      </c>
      <c r="AU27" s="138">
        <f t="shared" si="39"/>
        <v>1</v>
      </c>
      <c r="AV27">
        <f t="shared" si="7"/>
        <v>0</v>
      </c>
      <c r="AW27">
        <f t="shared" si="8"/>
        <v>0</v>
      </c>
      <c r="AX27">
        <f t="shared" si="9"/>
        <v>0</v>
      </c>
      <c r="AY27">
        <f t="shared" si="10"/>
        <v>0</v>
      </c>
      <c r="AZ27">
        <f t="shared" si="11"/>
        <v>0</v>
      </c>
      <c r="BA27">
        <f t="shared" si="12"/>
        <v>0</v>
      </c>
      <c r="BB27">
        <f t="shared" si="13"/>
        <v>0</v>
      </c>
      <c r="BC27">
        <f t="shared" si="14"/>
        <v>0</v>
      </c>
      <c r="BD27" s="71">
        <f t="shared" si="3"/>
        <v>0</v>
      </c>
      <c r="BE27" s="3">
        <f t="shared" si="15"/>
        <v>0</v>
      </c>
      <c r="BF27" s="76">
        <f t="shared" si="16"/>
        <v>0</v>
      </c>
      <c r="BG27">
        <f t="shared" si="17"/>
        <v>0</v>
      </c>
      <c r="BH27">
        <f t="shared" si="18"/>
        <v>0</v>
      </c>
      <c r="BI27">
        <f t="shared" si="19"/>
        <v>0</v>
      </c>
      <c r="BJ27">
        <f t="shared" si="20"/>
        <v>0</v>
      </c>
      <c r="BK27">
        <f t="shared" si="21"/>
        <v>0</v>
      </c>
      <c r="BL27">
        <f t="shared" si="22"/>
        <v>0</v>
      </c>
      <c r="BM27">
        <f t="shared" si="23"/>
        <v>0</v>
      </c>
      <c r="BN27">
        <f t="shared" si="24"/>
        <v>0</v>
      </c>
      <c r="BO27" s="71">
        <f t="shared" si="4"/>
        <v>0</v>
      </c>
      <c r="BP27" s="3">
        <f t="shared" si="25"/>
        <v>0</v>
      </c>
      <c r="BQ27" s="77">
        <f t="shared" si="26"/>
        <v>0</v>
      </c>
      <c r="BR27">
        <f t="shared" si="27"/>
        <v>0</v>
      </c>
      <c r="BS27">
        <f t="shared" si="28"/>
        <v>0</v>
      </c>
      <c r="BT27">
        <f t="shared" si="29"/>
        <v>0</v>
      </c>
      <c r="BU27">
        <f t="shared" si="30"/>
        <v>0</v>
      </c>
      <c r="BV27">
        <f t="shared" si="31"/>
        <v>0</v>
      </c>
      <c r="BW27">
        <f t="shared" si="32"/>
        <v>0</v>
      </c>
      <c r="BX27">
        <f t="shared" si="33"/>
        <v>0</v>
      </c>
      <c r="BY27">
        <f t="shared" si="34"/>
        <v>0</v>
      </c>
      <c r="BZ27" s="71">
        <f t="shared" si="5"/>
        <v>0</v>
      </c>
      <c r="CA27" s="3">
        <f t="shared" si="35"/>
        <v>0</v>
      </c>
      <c r="CB27" s="78">
        <f t="shared" si="36"/>
        <v>0</v>
      </c>
      <c r="CC27" s="79">
        <f t="shared" si="37"/>
        <v>0</v>
      </c>
      <c r="CD27" s="139">
        <f t="shared" si="38"/>
        <v>1</v>
      </c>
    </row>
    <row r="28" spans="1:82">
      <c r="A28" s="14" t="str">
        <f>IF(Runden!A28="","",Runden!A28)</f>
        <v/>
      </c>
      <c r="B28" s="15">
        <f>IF(Runden!B28&gt;0,RANK(Runden!B28,Runden!B$4:B$53,0),0)</f>
        <v>0</v>
      </c>
      <c r="C28" s="15">
        <f>IF(Runden!C28&gt;0,RANK(Runden!C28,Runden!C$4:C$53,0),0)</f>
        <v>0</v>
      </c>
      <c r="D28" s="15">
        <f>IF(Runden!D28&gt;0,RANK(Runden!D28,Runden!D$4:D$53,0),0)</f>
        <v>0</v>
      </c>
      <c r="E28" s="15">
        <f>IF(Runden!E28&gt;0,RANK(Runden!E28,Runden!E$4:E$53,0),0)</f>
        <v>0</v>
      </c>
      <c r="F28" s="15">
        <f>IF(Runden!F28&gt;0,RANK(Runden!F28,Runden!F$4:F$53,0),0)</f>
        <v>0</v>
      </c>
      <c r="G28" s="15">
        <f>IF(Runden!G28&gt;0,RANK(Runden!G28,Runden!G$4:G$53,0),0)</f>
        <v>0</v>
      </c>
      <c r="H28" s="15">
        <f>IF(Runden!H28&gt;0,RANK(Runden!H28,Runden!H$4:H$53,0),0)</f>
        <v>0</v>
      </c>
      <c r="I28" s="15">
        <f>IF(Runden!I28&gt;0,RANK(Runden!I28,Runden!I$4:I$53,0),0)</f>
        <v>0</v>
      </c>
      <c r="J28" s="15">
        <f>IF(Runden!J28&gt;0,RANK(Runden!J28,Runden!J$4:J$53,0),0)</f>
        <v>0</v>
      </c>
      <c r="K28" s="15">
        <f>IF(Runden!K28&gt;0,RANK(Runden!K28,Runden!K$4:K$53,0),0)</f>
        <v>0</v>
      </c>
      <c r="L28" s="15">
        <f>IF(Runden!L28&gt;0,RANK(Runden!L28,Runden!L$4:L$53,0),0)</f>
        <v>0</v>
      </c>
      <c r="M28" s="15">
        <f>IF(Runden!M28&gt;0,RANK(Runden!M28,Runden!M$4:M$53,0),0)</f>
        <v>0</v>
      </c>
      <c r="N28" s="15">
        <f>IF(Runden!N28&gt;0,RANK(Runden!N28,Runden!N$4:N$53,0),0)</f>
        <v>0</v>
      </c>
      <c r="O28" s="15">
        <f>IF(Runden!O28&gt;0,RANK(Runden!O28,Runden!O$4:O$53,0),0)</f>
        <v>0</v>
      </c>
      <c r="P28" s="15">
        <f>IF(Runden!P28&gt;0,RANK(Runden!P28,Runden!P$4:P$53,0),0)</f>
        <v>0</v>
      </c>
      <c r="Q28" s="15">
        <f>IF(Runden!Q28&gt;0,RANK(Runden!Q28,Runden!Q$4:Q$53,0),0)</f>
        <v>0</v>
      </c>
      <c r="R28" s="15">
        <f>IF(Runden!R28&gt;0,RANK(Runden!R28,Runden!R$4:R$53,0),0)</f>
        <v>0</v>
      </c>
      <c r="S28" s="15">
        <f>IF(Runden!S28&gt;0,RANK(Runden!S28,Runden!S$4:S$53,0),0)</f>
        <v>0</v>
      </c>
      <c r="T28" s="15">
        <f>IF(Runden!T28&gt;0,RANK(Runden!T28,Runden!T$4:T$53,0),0)</f>
        <v>0</v>
      </c>
      <c r="U28" s="15">
        <f>IF(Runden!U28&gt;0,RANK(Runden!U28,Runden!U$4:U$53,0),0)</f>
        <v>0</v>
      </c>
      <c r="V28" s="13"/>
      <c r="W28" s="72">
        <f t="shared" si="44"/>
        <v>0</v>
      </c>
      <c r="X28" s="72">
        <f t="shared" si="44"/>
        <v>0</v>
      </c>
      <c r="Y28" s="72">
        <f t="shared" si="44"/>
        <v>0</v>
      </c>
      <c r="Z28" s="72">
        <f t="shared" si="44"/>
        <v>0</v>
      </c>
      <c r="AA28" s="72">
        <f t="shared" si="44"/>
        <v>0</v>
      </c>
      <c r="AB28" s="72">
        <f t="shared" si="44"/>
        <v>0</v>
      </c>
      <c r="AC28" s="72">
        <f t="shared" si="44"/>
        <v>0</v>
      </c>
      <c r="AD28" s="72">
        <f t="shared" si="44"/>
        <v>0</v>
      </c>
      <c r="AE28" s="72">
        <f t="shared" si="44"/>
        <v>0</v>
      </c>
      <c r="AF28" s="72">
        <f t="shared" si="44"/>
        <v>0</v>
      </c>
      <c r="AG28" s="72">
        <f t="shared" si="44"/>
        <v>0</v>
      </c>
      <c r="AH28" s="72">
        <f t="shared" si="44"/>
        <v>0</v>
      </c>
      <c r="AI28" s="72">
        <f t="shared" si="44"/>
        <v>0</v>
      </c>
      <c r="AJ28" s="72">
        <f t="shared" si="44"/>
        <v>0</v>
      </c>
      <c r="AK28" s="72">
        <f t="shared" si="44"/>
        <v>0</v>
      </c>
      <c r="AL28" s="72">
        <f t="shared" si="44"/>
        <v>0</v>
      </c>
      <c r="AM28" s="72">
        <f t="shared" si="43"/>
        <v>0</v>
      </c>
      <c r="AN28" s="72">
        <f t="shared" si="43"/>
        <v>0</v>
      </c>
      <c r="AO28" s="72">
        <f t="shared" si="43"/>
        <v>0</v>
      </c>
      <c r="AP28" s="72">
        <f t="shared" si="43"/>
        <v>0</v>
      </c>
      <c r="AQ28" s="72">
        <f t="shared" si="43"/>
        <v>0</v>
      </c>
      <c r="AR28" s="72">
        <f t="shared" si="43"/>
        <v>0</v>
      </c>
      <c r="AS28" s="72">
        <f t="shared" si="43"/>
        <v>0</v>
      </c>
      <c r="AT28" s="72">
        <f t="shared" si="43"/>
        <v>0</v>
      </c>
      <c r="AU28" s="138">
        <f t="shared" si="39"/>
        <v>1</v>
      </c>
      <c r="AV28">
        <f t="shared" si="7"/>
        <v>0</v>
      </c>
      <c r="AW28">
        <f t="shared" si="8"/>
        <v>0</v>
      </c>
      <c r="AX28">
        <f t="shared" si="9"/>
        <v>0</v>
      </c>
      <c r="AY28">
        <f t="shared" si="10"/>
        <v>0</v>
      </c>
      <c r="AZ28">
        <f t="shared" si="11"/>
        <v>0</v>
      </c>
      <c r="BA28">
        <f t="shared" si="12"/>
        <v>0</v>
      </c>
      <c r="BB28">
        <f t="shared" si="13"/>
        <v>0</v>
      </c>
      <c r="BC28">
        <f t="shared" si="14"/>
        <v>0</v>
      </c>
      <c r="BD28" s="71">
        <f t="shared" si="3"/>
        <v>0</v>
      </c>
      <c r="BE28" s="3">
        <f t="shared" si="15"/>
        <v>0</v>
      </c>
      <c r="BF28" s="76">
        <f t="shared" si="16"/>
        <v>0</v>
      </c>
      <c r="BG28">
        <f t="shared" si="17"/>
        <v>0</v>
      </c>
      <c r="BH28">
        <f t="shared" si="18"/>
        <v>0</v>
      </c>
      <c r="BI28">
        <f t="shared" si="19"/>
        <v>0</v>
      </c>
      <c r="BJ28">
        <f t="shared" si="20"/>
        <v>0</v>
      </c>
      <c r="BK28">
        <f t="shared" si="21"/>
        <v>0</v>
      </c>
      <c r="BL28">
        <f t="shared" si="22"/>
        <v>0</v>
      </c>
      <c r="BM28">
        <f t="shared" si="23"/>
        <v>0</v>
      </c>
      <c r="BN28">
        <f t="shared" si="24"/>
        <v>0</v>
      </c>
      <c r="BO28" s="71">
        <f t="shared" si="4"/>
        <v>0</v>
      </c>
      <c r="BP28" s="3">
        <f t="shared" si="25"/>
        <v>0</v>
      </c>
      <c r="BQ28" s="77">
        <f t="shared" si="26"/>
        <v>0</v>
      </c>
      <c r="BR28">
        <f t="shared" si="27"/>
        <v>0</v>
      </c>
      <c r="BS28">
        <f t="shared" si="28"/>
        <v>0</v>
      </c>
      <c r="BT28">
        <f t="shared" si="29"/>
        <v>0</v>
      </c>
      <c r="BU28">
        <f t="shared" si="30"/>
        <v>0</v>
      </c>
      <c r="BV28">
        <f t="shared" si="31"/>
        <v>0</v>
      </c>
      <c r="BW28">
        <f t="shared" si="32"/>
        <v>0</v>
      </c>
      <c r="BX28">
        <f t="shared" si="33"/>
        <v>0</v>
      </c>
      <c r="BY28">
        <f t="shared" si="34"/>
        <v>0</v>
      </c>
      <c r="BZ28" s="71">
        <f t="shared" si="5"/>
        <v>0</v>
      </c>
      <c r="CA28" s="3">
        <f t="shared" si="35"/>
        <v>0</v>
      </c>
      <c r="CB28" s="78">
        <f t="shared" si="36"/>
        <v>0</v>
      </c>
      <c r="CC28" s="79">
        <f t="shared" si="37"/>
        <v>0</v>
      </c>
      <c r="CD28" s="139">
        <f t="shared" si="38"/>
        <v>1</v>
      </c>
    </row>
    <row r="29" spans="1:82">
      <c r="A29" s="14" t="str">
        <f>IF(Runden!A29="","",Runden!A29)</f>
        <v/>
      </c>
      <c r="B29" s="15">
        <f>IF(Runden!B29&gt;0,RANK(Runden!B29,Runden!B$4:B$53,0),0)</f>
        <v>0</v>
      </c>
      <c r="C29" s="15">
        <f>IF(Runden!C29&gt;0,RANK(Runden!C29,Runden!C$4:C$53,0),0)</f>
        <v>0</v>
      </c>
      <c r="D29" s="15">
        <f>IF(Runden!D29&gt;0,RANK(Runden!D29,Runden!D$4:D$53,0),0)</f>
        <v>0</v>
      </c>
      <c r="E29" s="15">
        <f>IF(Runden!E29&gt;0,RANK(Runden!E29,Runden!E$4:E$53,0),0)</f>
        <v>0</v>
      </c>
      <c r="F29" s="15">
        <f>IF(Runden!F29&gt;0,RANK(Runden!F29,Runden!F$4:F$53,0),0)</f>
        <v>0</v>
      </c>
      <c r="G29" s="15">
        <f>IF(Runden!G29&gt;0,RANK(Runden!G29,Runden!G$4:G$53,0),0)</f>
        <v>0</v>
      </c>
      <c r="H29" s="15">
        <f>IF(Runden!H29&gt;0,RANK(Runden!H29,Runden!H$4:H$53,0),0)</f>
        <v>0</v>
      </c>
      <c r="I29" s="15">
        <f>IF(Runden!I29&gt;0,RANK(Runden!I29,Runden!I$4:I$53,0),0)</f>
        <v>0</v>
      </c>
      <c r="J29" s="15">
        <f>IF(Runden!J29&gt;0,RANK(Runden!J29,Runden!J$4:J$53,0),0)</f>
        <v>0</v>
      </c>
      <c r="K29" s="15">
        <f>IF(Runden!K29&gt;0,RANK(Runden!K29,Runden!K$4:K$53,0),0)</f>
        <v>0</v>
      </c>
      <c r="L29" s="15">
        <f>IF(Runden!L29&gt;0,RANK(Runden!L29,Runden!L$4:L$53,0),0)</f>
        <v>0</v>
      </c>
      <c r="M29" s="15">
        <f>IF(Runden!M29&gt;0,RANK(Runden!M29,Runden!M$4:M$53,0),0)</f>
        <v>0</v>
      </c>
      <c r="N29" s="15">
        <f>IF(Runden!N29&gt;0,RANK(Runden!N29,Runden!N$4:N$53,0),0)</f>
        <v>0</v>
      </c>
      <c r="O29" s="15">
        <f>IF(Runden!O29&gt;0,RANK(Runden!O29,Runden!O$4:O$53,0),0)</f>
        <v>0</v>
      </c>
      <c r="P29" s="15">
        <f>IF(Runden!P29&gt;0,RANK(Runden!P29,Runden!P$4:P$53,0),0)</f>
        <v>0</v>
      </c>
      <c r="Q29" s="15">
        <f>IF(Runden!Q29&gt;0,RANK(Runden!Q29,Runden!Q$4:Q$53,0),0)</f>
        <v>0</v>
      </c>
      <c r="R29" s="15">
        <f>IF(Runden!R29&gt;0,RANK(Runden!R29,Runden!R$4:R$53,0),0)</f>
        <v>0</v>
      </c>
      <c r="S29" s="15">
        <f>IF(Runden!S29&gt;0,RANK(Runden!S29,Runden!S$4:S$53,0),0)</f>
        <v>0</v>
      </c>
      <c r="T29" s="15">
        <f>IF(Runden!T29&gt;0,RANK(Runden!T29,Runden!T$4:T$53,0),0)</f>
        <v>0</v>
      </c>
      <c r="U29" s="15">
        <f>IF(Runden!U29&gt;0,RANK(Runden!U29,Runden!U$4:U$53,0),0)</f>
        <v>0</v>
      </c>
      <c r="V29" s="13"/>
      <c r="W29" s="72">
        <f t="shared" si="44"/>
        <v>0</v>
      </c>
      <c r="X29" s="72">
        <f t="shared" si="44"/>
        <v>0</v>
      </c>
      <c r="Y29" s="72">
        <f t="shared" si="44"/>
        <v>0</v>
      </c>
      <c r="Z29" s="72">
        <f t="shared" si="44"/>
        <v>0</v>
      </c>
      <c r="AA29" s="72">
        <f t="shared" si="44"/>
        <v>0</v>
      </c>
      <c r="AB29" s="72">
        <f t="shared" si="44"/>
        <v>0</v>
      </c>
      <c r="AC29" s="72">
        <f t="shared" si="44"/>
        <v>0</v>
      </c>
      <c r="AD29" s="72">
        <f t="shared" si="44"/>
        <v>0</v>
      </c>
      <c r="AE29" s="72">
        <f t="shared" si="44"/>
        <v>0</v>
      </c>
      <c r="AF29" s="72">
        <f t="shared" si="44"/>
        <v>0</v>
      </c>
      <c r="AG29" s="72">
        <f t="shared" si="44"/>
        <v>0</v>
      </c>
      <c r="AH29" s="72">
        <f t="shared" si="44"/>
        <v>0</v>
      </c>
      <c r="AI29" s="72">
        <f t="shared" si="44"/>
        <v>0</v>
      </c>
      <c r="AJ29" s="72">
        <f t="shared" si="44"/>
        <v>0</v>
      </c>
      <c r="AK29" s="72">
        <f t="shared" si="44"/>
        <v>0</v>
      </c>
      <c r="AL29" s="72">
        <f t="shared" si="44"/>
        <v>0</v>
      </c>
      <c r="AM29" s="72">
        <f t="shared" si="43"/>
        <v>0</v>
      </c>
      <c r="AN29" s="72">
        <f t="shared" si="43"/>
        <v>0</v>
      </c>
      <c r="AO29" s="72">
        <f t="shared" si="43"/>
        <v>0</v>
      </c>
      <c r="AP29" s="72">
        <f t="shared" si="43"/>
        <v>0</v>
      </c>
      <c r="AQ29" s="72">
        <f t="shared" si="43"/>
        <v>0</v>
      </c>
      <c r="AR29" s="72">
        <f t="shared" si="43"/>
        <v>0</v>
      </c>
      <c r="AS29" s="72">
        <f t="shared" si="43"/>
        <v>0</v>
      </c>
      <c r="AT29" s="72">
        <f t="shared" si="43"/>
        <v>0</v>
      </c>
      <c r="AU29" s="138">
        <f t="shared" si="39"/>
        <v>1</v>
      </c>
      <c r="AV29">
        <f t="shared" si="7"/>
        <v>0</v>
      </c>
      <c r="AW29">
        <f t="shared" si="8"/>
        <v>0</v>
      </c>
      <c r="AX29">
        <f t="shared" si="9"/>
        <v>0</v>
      </c>
      <c r="AY29">
        <f t="shared" si="10"/>
        <v>0</v>
      </c>
      <c r="AZ29">
        <f t="shared" si="11"/>
        <v>0</v>
      </c>
      <c r="BA29">
        <f t="shared" si="12"/>
        <v>0</v>
      </c>
      <c r="BB29">
        <f t="shared" si="13"/>
        <v>0</v>
      </c>
      <c r="BC29">
        <f t="shared" si="14"/>
        <v>0</v>
      </c>
      <c r="BD29" s="71">
        <f t="shared" si="3"/>
        <v>0</v>
      </c>
      <c r="BE29" s="3">
        <f t="shared" si="15"/>
        <v>0</v>
      </c>
      <c r="BF29" s="76">
        <f t="shared" si="16"/>
        <v>0</v>
      </c>
      <c r="BG29">
        <f t="shared" si="17"/>
        <v>0</v>
      </c>
      <c r="BH29">
        <f t="shared" si="18"/>
        <v>0</v>
      </c>
      <c r="BI29">
        <f t="shared" si="19"/>
        <v>0</v>
      </c>
      <c r="BJ29">
        <f t="shared" si="20"/>
        <v>0</v>
      </c>
      <c r="BK29">
        <f t="shared" si="21"/>
        <v>0</v>
      </c>
      <c r="BL29">
        <f t="shared" si="22"/>
        <v>0</v>
      </c>
      <c r="BM29">
        <f t="shared" si="23"/>
        <v>0</v>
      </c>
      <c r="BN29">
        <f t="shared" si="24"/>
        <v>0</v>
      </c>
      <c r="BO29" s="71">
        <f t="shared" si="4"/>
        <v>0</v>
      </c>
      <c r="BP29" s="3">
        <f t="shared" si="25"/>
        <v>0</v>
      </c>
      <c r="BQ29" s="77">
        <f t="shared" si="26"/>
        <v>0</v>
      </c>
      <c r="BR29">
        <f t="shared" si="27"/>
        <v>0</v>
      </c>
      <c r="BS29">
        <f t="shared" si="28"/>
        <v>0</v>
      </c>
      <c r="BT29">
        <f t="shared" si="29"/>
        <v>0</v>
      </c>
      <c r="BU29">
        <f t="shared" si="30"/>
        <v>0</v>
      </c>
      <c r="BV29">
        <f t="shared" si="31"/>
        <v>0</v>
      </c>
      <c r="BW29">
        <f t="shared" si="32"/>
        <v>0</v>
      </c>
      <c r="BX29">
        <f t="shared" si="33"/>
        <v>0</v>
      </c>
      <c r="BY29">
        <f t="shared" si="34"/>
        <v>0</v>
      </c>
      <c r="BZ29" s="71">
        <f t="shared" si="5"/>
        <v>0</v>
      </c>
      <c r="CA29" s="3">
        <f t="shared" si="35"/>
        <v>0</v>
      </c>
      <c r="CB29" s="78">
        <f t="shared" si="36"/>
        <v>0</v>
      </c>
      <c r="CC29" s="79">
        <f t="shared" si="37"/>
        <v>0</v>
      </c>
      <c r="CD29" s="139">
        <f t="shared" si="38"/>
        <v>1</v>
      </c>
    </row>
    <row r="30" spans="1:82">
      <c r="A30" s="14" t="str">
        <f>IF(Runden!A30="","",Runden!A30)</f>
        <v/>
      </c>
      <c r="B30" s="15">
        <f>IF(Runden!B30&gt;0,RANK(Runden!B30,Runden!B$4:B$53,0),0)</f>
        <v>0</v>
      </c>
      <c r="C30" s="15">
        <f>IF(Runden!C30&gt;0,RANK(Runden!C30,Runden!C$4:C$53,0),0)</f>
        <v>0</v>
      </c>
      <c r="D30" s="15">
        <f>IF(Runden!D30&gt;0,RANK(Runden!D30,Runden!D$4:D$53,0),0)</f>
        <v>0</v>
      </c>
      <c r="E30" s="15">
        <f>IF(Runden!E30&gt;0,RANK(Runden!E30,Runden!E$4:E$53,0),0)</f>
        <v>0</v>
      </c>
      <c r="F30" s="15">
        <f>IF(Runden!F30&gt;0,RANK(Runden!F30,Runden!F$4:F$53,0),0)</f>
        <v>0</v>
      </c>
      <c r="G30" s="15">
        <f>IF(Runden!G30&gt;0,RANK(Runden!G30,Runden!G$4:G$53,0),0)</f>
        <v>0</v>
      </c>
      <c r="H30" s="15">
        <f>IF(Runden!H30&gt;0,RANK(Runden!H30,Runden!H$4:H$53,0),0)</f>
        <v>0</v>
      </c>
      <c r="I30" s="15">
        <f>IF(Runden!I30&gt;0,RANK(Runden!I30,Runden!I$4:I$53,0),0)</f>
        <v>0</v>
      </c>
      <c r="J30" s="15">
        <f>IF(Runden!J30&gt;0,RANK(Runden!J30,Runden!J$4:J$53,0),0)</f>
        <v>0</v>
      </c>
      <c r="K30" s="15">
        <f>IF(Runden!K30&gt;0,RANK(Runden!K30,Runden!K$4:K$53,0),0)</f>
        <v>0</v>
      </c>
      <c r="L30" s="15">
        <f>IF(Runden!L30&gt;0,RANK(Runden!L30,Runden!L$4:L$53,0),0)</f>
        <v>0</v>
      </c>
      <c r="M30" s="15">
        <f>IF(Runden!M30&gt;0,RANK(Runden!M30,Runden!M$4:M$53,0),0)</f>
        <v>0</v>
      </c>
      <c r="N30" s="15">
        <f>IF(Runden!N30&gt;0,RANK(Runden!N30,Runden!N$4:N$53,0),0)</f>
        <v>0</v>
      </c>
      <c r="O30" s="15">
        <f>IF(Runden!O30&gt;0,RANK(Runden!O30,Runden!O$4:O$53,0),0)</f>
        <v>0</v>
      </c>
      <c r="P30" s="15">
        <f>IF(Runden!P30&gt;0,RANK(Runden!P30,Runden!P$4:P$53,0),0)</f>
        <v>0</v>
      </c>
      <c r="Q30" s="15">
        <f>IF(Runden!Q30&gt;0,RANK(Runden!Q30,Runden!Q$4:Q$53,0),0)</f>
        <v>0</v>
      </c>
      <c r="R30" s="15">
        <f>IF(Runden!R30&gt;0,RANK(Runden!R30,Runden!R$4:R$53,0),0)</f>
        <v>0</v>
      </c>
      <c r="S30" s="15">
        <f>IF(Runden!S30&gt;0,RANK(Runden!S30,Runden!S$4:S$53,0),0)</f>
        <v>0</v>
      </c>
      <c r="T30" s="15">
        <f>IF(Runden!T30&gt;0,RANK(Runden!T30,Runden!T$4:T$53,0),0)</f>
        <v>0</v>
      </c>
      <c r="U30" s="15">
        <f>IF(Runden!U30&gt;0,RANK(Runden!U30,Runden!U$4:U$53,0),0)</f>
        <v>0</v>
      </c>
      <c r="V30" s="13"/>
      <c r="W30" s="72">
        <f t="shared" si="44"/>
        <v>0</v>
      </c>
      <c r="X30" s="72">
        <f t="shared" si="44"/>
        <v>0</v>
      </c>
      <c r="Y30" s="72">
        <f t="shared" si="44"/>
        <v>0</v>
      </c>
      <c r="Z30" s="72">
        <f t="shared" si="44"/>
        <v>0</v>
      </c>
      <c r="AA30" s="72">
        <f t="shared" si="44"/>
        <v>0</v>
      </c>
      <c r="AB30" s="72">
        <f t="shared" si="44"/>
        <v>0</v>
      </c>
      <c r="AC30" s="72">
        <f t="shared" si="44"/>
        <v>0</v>
      </c>
      <c r="AD30" s="72">
        <f t="shared" si="44"/>
        <v>0</v>
      </c>
      <c r="AE30" s="72">
        <f t="shared" si="44"/>
        <v>0</v>
      </c>
      <c r="AF30" s="72">
        <f t="shared" si="44"/>
        <v>0</v>
      </c>
      <c r="AG30" s="72">
        <f t="shared" si="44"/>
        <v>0</v>
      </c>
      <c r="AH30" s="72">
        <f t="shared" si="44"/>
        <v>0</v>
      </c>
      <c r="AI30" s="72">
        <f t="shared" si="44"/>
        <v>0</v>
      </c>
      <c r="AJ30" s="72">
        <f t="shared" si="44"/>
        <v>0</v>
      </c>
      <c r="AK30" s="72">
        <f t="shared" si="44"/>
        <v>0</v>
      </c>
      <c r="AL30" s="72">
        <f t="shared" si="44"/>
        <v>0</v>
      </c>
      <c r="AM30" s="72">
        <f t="shared" si="43"/>
        <v>0</v>
      </c>
      <c r="AN30" s="72">
        <f t="shared" si="43"/>
        <v>0</v>
      </c>
      <c r="AO30" s="72">
        <f t="shared" si="43"/>
        <v>0</v>
      </c>
      <c r="AP30" s="72">
        <f t="shared" si="43"/>
        <v>0</v>
      </c>
      <c r="AQ30" s="72">
        <f t="shared" si="43"/>
        <v>0</v>
      </c>
      <c r="AR30" s="72">
        <f t="shared" si="43"/>
        <v>0</v>
      </c>
      <c r="AS30" s="72">
        <f t="shared" si="43"/>
        <v>0</v>
      </c>
      <c r="AT30" s="72">
        <f t="shared" si="43"/>
        <v>0</v>
      </c>
      <c r="AU30" s="138">
        <f t="shared" si="39"/>
        <v>1</v>
      </c>
      <c r="AV30">
        <f t="shared" si="7"/>
        <v>0</v>
      </c>
      <c r="AW30">
        <f t="shared" si="8"/>
        <v>0</v>
      </c>
      <c r="AX30">
        <f t="shared" si="9"/>
        <v>0</v>
      </c>
      <c r="AY30">
        <f t="shared" si="10"/>
        <v>0</v>
      </c>
      <c r="AZ30">
        <f t="shared" si="11"/>
        <v>0</v>
      </c>
      <c r="BA30">
        <f t="shared" si="12"/>
        <v>0</v>
      </c>
      <c r="BB30">
        <f t="shared" si="13"/>
        <v>0</v>
      </c>
      <c r="BC30">
        <f t="shared" si="14"/>
        <v>0</v>
      </c>
      <c r="BD30" s="71">
        <f t="shared" si="3"/>
        <v>0</v>
      </c>
      <c r="BE30" s="3">
        <f t="shared" si="15"/>
        <v>0</v>
      </c>
      <c r="BF30" s="76">
        <f t="shared" si="16"/>
        <v>0</v>
      </c>
      <c r="BG30">
        <f t="shared" si="17"/>
        <v>0</v>
      </c>
      <c r="BH30">
        <f t="shared" si="18"/>
        <v>0</v>
      </c>
      <c r="BI30">
        <f t="shared" si="19"/>
        <v>0</v>
      </c>
      <c r="BJ30">
        <f t="shared" si="20"/>
        <v>0</v>
      </c>
      <c r="BK30">
        <f t="shared" si="21"/>
        <v>0</v>
      </c>
      <c r="BL30">
        <f t="shared" si="22"/>
        <v>0</v>
      </c>
      <c r="BM30">
        <f t="shared" si="23"/>
        <v>0</v>
      </c>
      <c r="BN30">
        <f t="shared" si="24"/>
        <v>0</v>
      </c>
      <c r="BO30" s="71">
        <f t="shared" si="4"/>
        <v>0</v>
      </c>
      <c r="BP30" s="3">
        <f t="shared" si="25"/>
        <v>0</v>
      </c>
      <c r="BQ30" s="77">
        <f t="shared" si="26"/>
        <v>0</v>
      </c>
      <c r="BR30">
        <f t="shared" si="27"/>
        <v>0</v>
      </c>
      <c r="BS30">
        <f t="shared" si="28"/>
        <v>0</v>
      </c>
      <c r="BT30">
        <f t="shared" si="29"/>
        <v>0</v>
      </c>
      <c r="BU30">
        <f t="shared" si="30"/>
        <v>0</v>
      </c>
      <c r="BV30">
        <f t="shared" si="31"/>
        <v>0</v>
      </c>
      <c r="BW30">
        <f t="shared" si="32"/>
        <v>0</v>
      </c>
      <c r="BX30">
        <f t="shared" si="33"/>
        <v>0</v>
      </c>
      <c r="BY30">
        <f t="shared" si="34"/>
        <v>0</v>
      </c>
      <c r="BZ30" s="71">
        <f t="shared" si="5"/>
        <v>0</v>
      </c>
      <c r="CA30" s="3">
        <f t="shared" si="35"/>
        <v>0</v>
      </c>
      <c r="CB30" s="78">
        <f t="shared" si="36"/>
        <v>0</v>
      </c>
      <c r="CC30" s="79">
        <f t="shared" si="37"/>
        <v>0</v>
      </c>
      <c r="CD30" s="139">
        <f t="shared" si="38"/>
        <v>1</v>
      </c>
    </row>
    <row r="31" spans="1:82">
      <c r="A31" s="14" t="str">
        <f>IF(Runden!A31="","",Runden!A31)</f>
        <v/>
      </c>
      <c r="B31" s="15">
        <f>IF(Runden!B31&gt;0,RANK(Runden!B31,Runden!B$4:B$53,0),0)</f>
        <v>0</v>
      </c>
      <c r="C31" s="15">
        <f>IF(Runden!C31&gt;0,RANK(Runden!C31,Runden!C$4:C$53,0),0)</f>
        <v>0</v>
      </c>
      <c r="D31" s="15">
        <f>IF(Runden!D31&gt;0,RANK(Runden!D31,Runden!D$4:D$53,0),0)</f>
        <v>0</v>
      </c>
      <c r="E31" s="15">
        <f>IF(Runden!E31&gt;0,RANK(Runden!E31,Runden!E$4:E$53,0),0)</f>
        <v>0</v>
      </c>
      <c r="F31" s="15">
        <f>IF(Runden!F31&gt;0,RANK(Runden!F31,Runden!F$4:F$53,0),0)</f>
        <v>0</v>
      </c>
      <c r="G31" s="15">
        <f>IF(Runden!G31&gt;0,RANK(Runden!G31,Runden!G$4:G$53,0),0)</f>
        <v>0</v>
      </c>
      <c r="H31" s="15">
        <f>IF(Runden!H31&gt;0,RANK(Runden!H31,Runden!H$4:H$53,0),0)</f>
        <v>0</v>
      </c>
      <c r="I31" s="15">
        <f>IF(Runden!I31&gt;0,RANK(Runden!I31,Runden!I$4:I$53,0),0)</f>
        <v>0</v>
      </c>
      <c r="J31" s="15">
        <f>IF(Runden!J31&gt;0,RANK(Runden!J31,Runden!J$4:J$53,0),0)</f>
        <v>0</v>
      </c>
      <c r="K31" s="15">
        <f>IF(Runden!K31&gt;0,RANK(Runden!K31,Runden!K$4:K$53,0),0)</f>
        <v>0</v>
      </c>
      <c r="L31" s="15">
        <f>IF(Runden!L31&gt;0,RANK(Runden!L31,Runden!L$4:L$53,0),0)</f>
        <v>0</v>
      </c>
      <c r="M31" s="15">
        <f>IF(Runden!M31&gt;0,RANK(Runden!M31,Runden!M$4:M$53,0),0)</f>
        <v>0</v>
      </c>
      <c r="N31" s="15">
        <f>IF(Runden!N31&gt;0,RANK(Runden!N31,Runden!N$4:N$53,0),0)</f>
        <v>0</v>
      </c>
      <c r="O31" s="15">
        <f>IF(Runden!O31&gt;0,RANK(Runden!O31,Runden!O$4:O$53,0),0)</f>
        <v>0</v>
      </c>
      <c r="P31" s="15">
        <f>IF(Runden!P31&gt;0,RANK(Runden!P31,Runden!P$4:P$53,0),0)</f>
        <v>0</v>
      </c>
      <c r="Q31" s="15">
        <f>IF(Runden!Q31&gt;0,RANK(Runden!Q31,Runden!Q$4:Q$53,0),0)</f>
        <v>0</v>
      </c>
      <c r="R31" s="15">
        <f>IF(Runden!R31&gt;0,RANK(Runden!R31,Runden!R$4:R$53,0),0)</f>
        <v>0</v>
      </c>
      <c r="S31" s="15">
        <f>IF(Runden!S31&gt;0,RANK(Runden!S31,Runden!S$4:S$53,0),0)</f>
        <v>0</v>
      </c>
      <c r="T31" s="15">
        <f>IF(Runden!T31&gt;0,RANK(Runden!T31,Runden!T$4:T$53,0),0)</f>
        <v>0</v>
      </c>
      <c r="U31" s="15">
        <f>IF(Runden!U31&gt;0,RANK(Runden!U31,Runden!U$4:U$53,0),0)</f>
        <v>0</v>
      </c>
      <c r="V31" s="13"/>
      <c r="W31" s="72">
        <f t="shared" si="44"/>
        <v>0</v>
      </c>
      <c r="X31" s="72">
        <f t="shared" si="44"/>
        <v>0</v>
      </c>
      <c r="Y31" s="72">
        <f t="shared" si="44"/>
        <v>0</v>
      </c>
      <c r="Z31" s="72">
        <f t="shared" si="44"/>
        <v>0</v>
      </c>
      <c r="AA31" s="72">
        <f t="shared" si="44"/>
        <v>0</v>
      </c>
      <c r="AB31" s="72">
        <f t="shared" si="44"/>
        <v>0</v>
      </c>
      <c r="AC31" s="72">
        <f t="shared" si="44"/>
        <v>0</v>
      </c>
      <c r="AD31" s="72">
        <f t="shared" si="44"/>
        <v>0</v>
      </c>
      <c r="AE31" s="72">
        <f t="shared" si="44"/>
        <v>0</v>
      </c>
      <c r="AF31" s="72">
        <f t="shared" si="44"/>
        <v>0</v>
      </c>
      <c r="AG31" s="72">
        <f t="shared" si="44"/>
        <v>0</v>
      </c>
      <c r="AH31" s="72">
        <f t="shared" si="44"/>
        <v>0</v>
      </c>
      <c r="AI31" s="72">
        <f t="shared" si="44"/>
        <v>0</v>
      </c>
      <c r="AJ31" s="72">
        <f t="shared" si="44"/>
        <v>0</v>
      </c>
      <c r="AK31" s="72">
        <f t="shared" si="44"/>
        <v>0</v>
      </c>
      <c r="AL31" s="72">
        <f t="shared" si="44"/>
        <v>0</v>
      </c>
      <c r="AM31" s="72">
        <f t="shared" si="43"/>
        <v>0</v>
      </c>
      <c r="AN31" s="72">
        <f t="shared" si="43"/>
        <v>0</v>
      </c>
      <c r="AO31" s="72">
        <f t="shared" si="43"/>
        <v>0</v>
      </c>
      <c r="AP31" s="72">
        <f t="shared" si="43"/>
        <v>0</v>
      </c>
      <c r="AQ31" s="72">
        <f t="shared" si="43"/>
        <v>0</v>
      </c>
      <c r="AR31" s="72">
        <f t="shared" si="43"/>
        <v>0</v>
      </c>
      <c r="AS31" s="72">
        <f t="shared" si="43"/>
        <v>0</v>
      </c>
      <c r="AT31" s="72">
        <f t="shared" si="43"/>
        <v>0</v>
      </c>
      <c r="AU31" s="138">
        <f t="shared" si="39"/>
        <v>1</v>
      </c>
      <c r="AV31">
        <f t="shared" si="7"/>
        <v>0</v>
      </c>
      <c r="AW31">
        <f t="shared" si="8"/>
        <v>0</v>
      </c>
      <c r="AX31">
        <f t="shared" si="9"/>
        <v>0</v>
      </c>
      <c r="AY31">
        <f t="shared" si="10"/>
        <v>0</v>
      </c>
      <c r="AZ31">
        <f t="shared" si="11"/>
        <v>0</v>
      </c>
      <c r="BA31">
        <f t="shared" si="12"/>
        <v>0</v>
      </c>
      <c r="BB31">
        <f t="shared" si="13"/>
        <v>0</v>
      </c>
      <c r="BC31">
        <f t="shared" si="14"/>
        <v>0</v>
      </c>
      <c r="BD31" s="71">
        <f t="shared" si="3"/>
        <v>0</v>
      </c>
      <c r="BE31" s="3">
        <f t="shared" si="15"/>
        <v>0</v>
      </c>
      <c r="BF31" s="76">
        <f t="shared" si="16"/>
        <v>0</v>
      </c>
      <c r="BG31">
        <f t="shared" si="17"/>
        <v>0</v>
      </c>
      <c r="BH31">
        <f t="shared" si="18"/>
        <v>0</v>
      </c>
      <c r="BI31">
        <f t="shared" si="19"/>
        <v>0</v>
      </c>
      <c r="BJ31">
        <f t="shared" si="20"/>
        <v>0</v>
      </c>
      <c r="BK31">
        <f t="shared" si="21"/>
        <v>0</v>
      </c>
      <c r="BL31">
        <f t="shared" si="22"/>
        <v>0</v>
      </c>
      <c r="BM31">
        <f t="shared" si="23"/>
        <v>0</v>
      </c>
      <c r="BN31">
        <f t="shared" si="24"/>
        <v>0</v>
      </c>
      <c r="BO31" s="71">
        <f t="shared" si="4"/>
        <v>0</v>
      </c>
      <c r="BP31" s="3">
        <f t="shared" si="25"/>
        <v>0</v>
      </c>
      <c r="BQ31" s="77">
        <f t="shared" si="26"/>
        <v>0</v>
      </c>
      <c r="BR31">
        <f t="shared" si="27"/>
        <v>0</v>
      </c>
      <c r="BS31">
        <f t="shared" si="28"/>
        <v>0</v>
      </c>
      <c r="BT31">
        <f t="shared" si="29"/>
        <v>0</v>
      </c>
      <c r="BU31">
        <f t="shared" si="30"/>
        <v>0</v>
      </c>
      <c r="BV31">
        <f t="shared" si="31"/>
        <v>0</v>
      </c>
      <c r="BW31">
        <f t="shared" si="32"/>
        <v>0</v>
      </c>
      <c r="BX31">
        <f t="shared" si="33"/>
        <v>0</v>
      </c>
      <c r="BY31">
        <f t="shared" si="34"/>
        <v>0</v>
      </c>
      <c r="BZ31" s="71">
        <f t="shared" si="5"/>
        <v>0</v>
      </c>
      <c r="CA31" s="3">
        <f t="shared" si="35"/>
        <v>0</v>
      </c>
      <c r="CB31" s="78">
        <f t="shared" si="36"/>
        <v>0</v>
      </c>
      <c r="CC31" s="79">
        <f t="shared" si="37"/>
        <v>0</v>
      </c>
      <c r="CD31" s="139">
        <f t="shared" si="38"/>
        <v>1</v>
      </c>
    </row>
    <row r="32" spans="1:82">
      <c r="A32" s="14" t="str">
        <f>IF(Runden!A32="","",Runden!A32)</f>
        <v/>
      </c>
      <c r="B32" s="15">
        <f>IF(Runden!B32&gt;0,RANK(Runden!B32,Runden!B$4:B$53,0),0)</f>
        <v>0</v>
      </c>
      <c r="C32" s="15">
        <f>IF(Runden!C32&gt;0,RANK(Runden!C32,Runden!C$4:C$53,0),0)</f>
        <v>0</v>
      </c>
      <c r="D32" s="15">
        <f>IF(Runden!D32&gt;0,RANK(Runden!D32,Runden!D$4:D$53,0),0)</f>
        <v>0</v>
      </c>
      <c r="E32" s="15">
        <f>IF(Runden!E32&gt;0,RANK(Runden!E32,Runden!E$4:E$53,0),0)</f>
        <v>0</v>
      </c>
      <c r="F32" s="15">
        <f>IF(Runden!F32&gt;0,RANK(Runden!F32,Runden!F$4:F$53,0),0)</f>
        <v>0</v>
      </c>
      <c r="G32" s="15">
        <f>IF(Runden!G32&gt;0,RANK(Runden!G32,Runden!G$4:G$53,0),0)</f>
        <v>0</v>
      </c>
      <c r="H32" s="15">
        <f>IF(Runden!H32&gt;0,RANK(Runden!H32,Runden!H$4:H$53,0),0)</f>
        <v>0</v>
      </c>
      <c r="I32" s="15">
        <f>IF(Runden!I32&gt;0,RANK(Runden!I32,Runden!I$4:I$53,0),0)</f>
        <v>0</v>
      </c>
      <c r="J32" s="15">
        <f>IF(Runden!J32&gt;0,RANK(Runden!J32,Runden!J$4:J$53,0),0)</f>
        <v>0</v>
      </c>
      <c r="K32" s="15">
        <f>IF(Runden!K32&gt;0,RANK(Runden!K32,Runden!K$4:K$53,0),0)</f>
        <v>0</v>
      </c>
      <c r="L32" s="15">
        <f>IF(Runden!L32&gt;0,RANK(Runden!L32,Runden!L$4:L$53,0),0)</f>
        <v>0</v>
      </c>
      <c r="M32" s="15">
        <f>IF(Runden!M32&gt;0,RANK(Runden!M32,Runden!M$4:M$53,0),0)</f>
        <v>0</v>
      </c>
      <c r="N32" s="15">
        <f>IF(Runden!N32&gt;0,RANK(Runden!N32,Runden!N$4:N$53,0),0)</f>
        <v>0</v>
      </c>
      <c r="O32" s="15">
        <f>IF(Runden!O32&gt;0,RANK(Runden!O32,Runden!O$4:O$53,0),0)</f>
        <v>0</v>
      </c>
      <c r="P32" s="15">
        <f>IF(Runden!P32&gt;0,RANK(Runden!P32,Runden!P$4:P$53,0),0)</f>
        <v>0</v>
      </c>
      <c r="Q32" s="15">
        <f>IF(Runden!Q32&gt;0,RANK(Runden!Q32,Runden!Q$4:Q$53,0),0)</f>
        <v>0</v>
      </c>
      <c r="R32" s="15">
        <f>IF(Runden!R32&gt;0,RANK(Runden!R32,Runden!R$4:R$53,0),0)</f>
        <v>0</v>
      </c>
      <c r="S32" s="15">
        <f>IF(Runden!S32&gt;0,RANK(Runden!S32,Runden!S$4:S$53,0),0)</f>
        <v>0</v>
      </c>
      <c r="T32" s="15">
        <f>IF(Runden!T32&gt;0,RANK(Runden!T32,Runden!T$4:T$53,0),0)</f>
        <v>0</v>
      </c>
      <c r="U32" s="15">
        <f>IF(Runden!U32&gt;0,RANK(Runden!U32,Runden!U$4:U$53,0),0)</f>
        <v>0</v>
      </c>
      <c r="V32" s="13"/>
      <c r="W32" s="72">
        <f t="shared" si="44"/>
        <v>0</v>
      </c>
      <c r="X32" s="72">
        <f t="shared" si="44"/>
        <v>0</v>
      </c>
      <c r="Y32" s="72">
        <f t="shared" si="44"/>
        <v>0</v>
      </c>
      <c r="Z32" s="72">
        <f t="shared" si="44"/>
        <v>0</v>
      </c>
      <c r="AA32" s="72">
        <f t="shared" si="44"/>
        <v>0</v>
      </c>
      <c r="AB32" s="72">
        <f t="shared" si="44"/>
        <v>0</v>
      </c>
      <c r="AC32" s="72">
        <f t="shared" si="44"/>
        <v>0</v>
      </c>
      <c r="AD32" s="72">
        <f t="shared" si="44"/>
        <v>0</v>
      </c>
      <c r="AE32" s="72">
        <f t="shared" si="44"/>
        <v>0</v>
      </c>
      <c r="AF32" s="72">
        <f t="shared" si="44"/>
        <v>0</v>
      </c>
      <c r="AG32" s="72">
        <f t="shared" si="44"/>
        <v>0</v>
      </c>
      <c r="AH32" s="72">
        <f t="shared" si="44"/>
        <v>0</v>
      </c>
      <c r="AI32" s="72">
        <f t="shared" si="44"/>
        <v>0</v>
      </c>
      <c r="AJ32" s="72">
        <f t="shared" si="44"/>
        <v>0</v>
      </c>
      <c r="AK32" s="72">
        <f t="shared" si="44"/>
        <v>0</v>
      </c>
      <c r="AL32" s="72">
        <f t="shared" si="44"/>
        <v>0</v>
      </c>
      <c r="AM32" s="72">
        <f t="shared" si="43"/>
        <v>0</v>
      </c>
      <c r="AN32" s="72">
        <f t="shared" si="43"/>
        <v>0</v>
      </c>
      <c r="AO32" s="72">
        <f t="shared" si="43"/>
        <v>0</v>
      </c>
      <c r="AP32" s="72">
        <f t="shared" si="43"/>
        <v>0</v>
      </c>
      <c r="AQ32" s="72">
        <f t="shared" si="43"/>
        <v>0</v>
      </c>
      <c r="AR32" s="72">
        <f t="shared" si="43"/>
        <v>0</v>
      </c>
      <c r="AS32" s="72">
        <f t="shared" si="43"/>
        <v>0</v>
      </c>
      <c r="AT32" s="72">
        <f t="shared" si="43"/>
        <v>0</v>
      </c>
      <c r="AU32" s="138">
        <f t="shared" si="39"/>
        <v>1</v>
      </c>
      <c r="AV32">
        <f t="shared" si="7"/>
        <v>0</v>
      </c>
      <c r="AW32">
        <f t="shared" si="8"/>
        <v>0</v>
      </c>
      <c r="AX32">
        <f t="shared" si="9"/>
        <v>0</v>
      </c>
      <c r="AY32">
        <f t="shared" si="10"/>
        <v>0</v>
      </c>
      <c r="AZ32">
        <f t="shared" si="11"/>
        <v>0</v>
      </c>
      <c r="BA32">
        <f t="shared" si="12"/>
        <v>0</v>
      </c>
      <c r="BB32">
        <f t="shared" si="13"/>
        <v>0</v>
      </c>
      <c r="BC32">
        <f t="shared" si="14"/>
        <v>0</v>
      </c>
      <c r="BD32" s="71">
        <f t="shared" si="3"/>
        <v>0</v>
      </c>
      <c r="BE32" s="3">
        <f t="shared" si="15"/>
        <v>0</v>
      </c>
      <c r="BF32" s="76">
        <f t="shared" si="16"/>
        <v>0</v>
      </c>
      <c r="BG32">
        <f t="shared" si="17"/>
        <v>0</v>
      </c>
      <c r="BH32">
        <f t="shared" si="18"/>
        <v>0</v>
      </c>
      <c r="BI32">
        <f t="shared" si="19"/>
        <v>0</v>
      </c>
      <c r="BJ32">
        <f t="shared" si="20"/>
        <v>0</v>
      </c>
      <c r="BK32">
        <f t="shared" si="21"/>
        <v>0</v>
      </c>
      <c r="BL32">
        <f t="shared" si="22"/>
        <v>0</v>
      </c>
      <c r="BM32">
        <f t="shared" si="23"/>
        <v>0</v>
      </c>
      <c r="BN32">
        <f t="shared" si="24"/>
        <v>0</v>
      </c>
      <c r="BO32" s="71">
        <f t="shared" si="4"/>
        <v>0</v>
      </c>
      <c r="BP32" s="3">
        <f t="shared" si="25"/>
        <v>0</v>
      </c>
      <c r="BQ32" s="77">
        <f t="shared" si="26"/>
        <v>0</v>
      </c>
      <c r="BR32">
        <f t="shared" si="27"/>
        <v>0</v>
      </c>
      <c r="BS32">
        <f t="shared" si="28"/>
        <v>0</v>
      </c>
      <c r="BT32">
        <f t="shared" si="29"/>
        <v>0</v>
      </c>
      <c r="BU32">
        <f t="shared" si="30"/>
        <v>0</v>
      </c>
      <c r="BV32">
        <f t="shared" si="31"/>
        <v>0</v>
      </c>
      <c r="BW32">
        <f t="shared" si="32"/>
        <v>0</v>
      </c>
      <c r="BX32">
        <f t="shared" si="33"/>
        <v>0</v>
      </c>
      <c r="BY32">
        <f t="shared" si="34"/>
        <v>0</v>
      </c>
      <c r="BZ32" s="71">
        <f t="shared" si="5"/>
        <v>0</v>
      </c>
      <c r="CA32" s="3">
        <f t="shared" si="35"/>
        <v>0</v>
      </c>
      <c r="CB32" s="78">
        <f t="shared" si="36"/>
        <v>0</v>
      </c>
      <c r="CC32" s="79">
        <f t="shared" si="37"/>
        <v>0</v>
      </c>
      <c r="CD32" s="139">
        <f t="shared" si="38"/>
        <v>1</v>
      </c>
    </row>
    <row r="33" spans="1:82">
      <c r="A33" s="14" t="str">
        <f>IF(Runden!A33="","",Runden!A33)</f>
        <v/>
      </c>
      <c r="B33" s="15">
        <f>IF(Runden!B33&gt;0,RANK(Runden!B33,Runden!B$4:B$53,0),0)</f>
        <v>0</v>
      </c>
      <c r="C33" s="15">
        <f>IF(Runden!C33&gt;0,RANK(Runden!C33,Runden!C$4:C$53,0),0)</f>
        <v>0</v>
      </c>
      <c r="D33" s="15">
        <f>IF(Runden!D33&gt;0,RANK(Runden!D33,Runden!D$4:D$53,0),0)</f>
        <v>0</v>
      </c>
      <c r="E33" s="15">
        <f>IF(Runden!E33&gt;0,RANK(Runden!E33,Runden!E$4:E$53,0),0)</f>
        <v>0</v>
      </c>
      <c r="F33" s="15">
        <f>IF(Runden!F33&gt;0,RANK(Runden!F33,Runden!F$4:F$53,0),0)</f>
        <v>0</v>
      </c>
      <c r="G33" s="15">
        <f>IF(Runden!G33&gt;0,RANK(Runden!G33,Runden!G$4:G$53,0),0)</f>
        <v>0</v>
      </c>
      <c r="H33" s="15">
        <f>IF(Runden!H33&gt;0,RANK(Runden!H33,Runden!H$4:H$53,0),0)</f>
        <v>0</v>
      </c>
      <c r="I33" s="15">
        <f>IF(Runden!I33&gt;0,RANK(Runden!I33,Runden!I$4:I$53,0),0)</f>
        <v>0</v>
      </c>
      <c r="J33" s="15">
        <f>IF(Runden!J33&gt;0,RANK(Runden!J33,Runden!J$4:J$53,0),0)</f>
        <v>0</v>
      </c>
      <c r="K33" s="15">
        <f>IF(Runden!K33&gt;0,RANK(Runden!K33,Runden!K$4:K$53,0),0)</f>
        <v>0</v>
      </c>
      <c r="L33" s="15">
        <f>IF(Runden!L33&gt;0,RANK(Runden!L33,Runden!L$4:L$53,0),0)</f>
        <v>0</v>
      </c>
      <c r="M33" s="15">
        <f>IF(Runden!M33&gt;0,RANK(Runden!M33,Runden!M$4:M$53,0),0)</f>
        <v>0</v>
      </c>
      <c r="N33" s="15">
        <f>IF(Runden!N33&gt;0,RANK(Runden!N33,Runden!N$4:N$53,0),0)</f>
        <v>0</v>
      </c>
      <c r="O33" s="15">
        <f>IF(Runden!O33&gt;0,RANK(Runden!O33,Runden!O$4:O$53,0),0)</f>
        <v>0</v>
      </c>
      <c r="P33" s="15">
        <f>IF(Runden!P33&gt;0,RANK(Runden!P33,Runden!P$4:P$53,0),0)</f>
        <v>0</v>
      </c>
      <c r="Q33" s="15">
        <f>IF(Runden!Q33&gt;0,RANK(Runden!Q33,Runden!Q$4:Q$53,0),0)</f>
        <v>0</v>
      </c>
      <c r="R33" s="15">
        <f>IF(Runden!R33&gt;0,RANK(Runden!R33,Runden!R$4:R$53,0),0)</f>
        <v>0</v>
      </c>
      <c r="S33" s="15">
        <f>IF(Runden!S33&gt;0,RANK(Runden!S33,Runden!S$4:S$53,0),0)</f>
        <v>0</v>
      </c>
      <c r="T33" s="15">
        <f>IF(Runden!T33&gt;0,RANK(Runden!T33,Runden!T$4:T$53,0),0)</f>
        <v>0</v>
      </c>
      <c r="U33" s="15">
        <f>IF(Runden!U33&gt;0,RANK(Runden!U33,Runden!U$4:U$53,0),0)</f>
        <v>0</v>
      </c>
      <c r="V33" s="13"/>
      <c r="W33" s="72">
        <f t="shared" si="44"/>
        <v>0</v>
      </c>
      <c r="X33" s="72">
        <f t="shared" si="44"/>
        <v>0</v>
      </c>
      <c r="Y33" s="72">
        <f t="shared" si="44"/>
        <v>0</v>
      </c>
      <c r="Z33" s="72">
        <f t="shared" si="44"/>
        <v>0</v>
      </c>
      <c r="AA33" s="72">
        <f t="shared" si="44"/>
        <v>0</v>
      </c>
      <c r="AB33" s="72">
        <f t="shared" si="44"/>
        <v>0</v>
      </c>
      <c r="AC33" s="72">
        <f t="shared" si="44"/>
        <v>0</v>
      </c>
      <c r="AD33" s="72">
        <f t="shared" si="44"/>
        <v>0</v>
      </c>
      <c r="AE33" s="72">
        <f t="shared" si="44"/>
        <v>0</v>
      </c>
      <c r="AF33" s="72">
        <f t="shared" si="44"/>
        <v>0</v>
      </c>
      <c r="AG33" s="72">
        <f t="shared" si="44"/>
        <v>0</v>
      </c>
      <c r="AH33" s="72">
        <f t="shared" si="44"/>
        <v>0</v>
      </c>
      <c r="AI33" s="72">
        <f t="shared" si="44"/>
        <v>0</v>
      </c>
      <c r="AJ33" s="72">
        <f t="shared" si="44"/>
        <v>0</v>
      </c>
      <c r="AK33" s="72">
        <f t="shared" si="44"/>
        <v>0</v>
      </c>
      <c r="AL33" s="72">
        <f t="shared" si="44"/>
        <v>0</v>
      </c>
      <c r="AM33" s="72">
        <f t="shared" si="43"/>
        <v>0</v>
      </c>
      <c r="AN33" s="72">
        <f t="shared" si="43"/>
        <v>0</v>
      </c>
      <c r="AO33" s="72">
        <f t="shared" si="43"/>
        <v>0</v>
      </c>
      <c r="AP33" s="72">
        <f t="shared" si="43"/>
        <v>0</v>
      </c>
      <c r="AQ33" s="72">
        <f t="shared" si="43"/>
        <v>0</v>
      </c>
      <c r="AR33" s="72">
        <f t="shared" si="43"/>
        <v>0</v>
      </c>
      <c r="AS33" s="72">
        <f t="shared" si="43"/>
        <v>0</v>
      </c>
      <c r="AT33" s="72">
        <f t="shared" si="43"/>
        <v>0</v>
      </c>
      <c r="AU33" s="138">
        <f t="shared" si="39"/>
        <v>1</v>
      </c>
      <c r="AV33">
        <f t="shared" si="7"/>
        <v>0</v>
      </c>
      <c r="AW33">
        <f t="shared" si="8"/>
        <v>0</v>
      </c>
      <c r="AX33">
        <f t="shared" si="9"/>
        <v>0</v>
      </c>
      <c r="AY33">
        <f t="shared" si="10"/>
        <v>0</v>
      </c>
      <c r="AZ33">
        <f t="shared" si="11"/>
        <v>0</v>
      </c>
      <c r="BA33">
        <f t="shared" si="12"/>
        <v>0</v>
      </c>
      <c r="BB33">
        <f t="shared" si="13"/>
        <v>0</v>
      </c>
      <c r="BC33">
        <f t="shared" si="14"/>
        <v>0</v>
      </c>
      <c r="BD33" s="71">
        <f t="shared" si="3"/>
        <v>0</v>
      </c>
      <c r="BE33" s="3">
        <f t="shared" si="15"/>
        <v>0</v>
      </c>
      <c r="BF33" s="76">
        <f t="shared" si="16"/>
        <v>0</v>
      </c>
      <c r="BG33">
        <f t="shared" si="17"/>
        <v>0</v>
      </c>
      <c r="BH33">
        <f t="shared" si="18"/>
        <v>0</v>
      </c>
      <c r="BI33">
        <f t="shared" si="19"/>
        <v>0</v>
      </c>
      <c r="BJ33">
        <f t="shared" si="20"/>
        <v>0</v>
      </c>
      <c r="BK33">
        <f t="shared" si="21"/>
        <v>0</v>
      </c>
      <c r="BL33">
        <f t="shared" si="22"/>
        <v>0</v>
      </c>
      <c r="BM33">
        <f t="shared" si="23"/>
        <v>0</v>
      </c>
      <c r="BN33">
        <f t="shared" si="24"/>
        <v>0</v>
      </c>
      <c r="BO33" s="71">
        <f t="shared" si="4"/>
        <v>0</v>
      </c>
      <c r="BP33" s="3">
        <f t="shared" si="25"/>
        <v>0</v>
      </c>
      <c r="BQ33" s="77">
        <f t="shared" si="26"/>
        <v>0</v>
      </c>
      <c r="BR33">
        <f t="shared" si="27"/>
        <v>0</v>
      </c>
      <c r="BS33">
        <f t="shared" si="28"/>
        <v>0</v>
      </c>
      <c r="BT33">
        <f t="shared" si="29"/>
        <v>0</v>
      </c>
      <c r="BU33">
        <f t="shared" si="30"/>
        <v>0</v>
      </c>
      <c r="BV33">
        <f t="shared" si="31"/>
        <v>0</v>
      </c>
      <c r="BW33">
        <f t="shared" si="32"/>
        <v>0</v>
      </c>
      <c r="BX33">
        <f t="shared" si="33"/>
        <v>0</v>
      </c>
      <c r="BY33">
        <f t="shared" si="34"/>
        <v>0</v>
      </c>
      <c r="BZ33" s="71">
        <f t="shared" si="5"/>
        <v>0</v>
      </c>
      <c r="CA33" s="3">
        <f t="shared" si="35"/>
        <v>0</v>
      </c>
      <c r="CB33" s="78">
        <f t="shared" si="36"/>
        <v>0</v>
      </c>
      <c r="CC33" s="79">
        <f t="shared" si="37"/>
        <v>0</v>
      </c>
      <c r="CD33" s="139">
        <f t="shared" si="38"/>
        <v>1</v>
      </c>
    </row>
    <row r="34" spans="1:82">
      <c r="A34" s="14" t="str">
        <f>IF(Runden!A34="","",Runden!A34)</f>
        <v/>
      </c>
      <c r="B34" s="15">
        <f>IF(Runden!B34&gt;0,RANK(Runden!B34,Runden!B$4:B$53,0),0)</f>
        <v>0</v>
      </c>
      <c r="C34" s="15">
        <f>IF(Runden!C34&gt;0,RANK(Runden!C34,Runden!C$4:C$53,0),0)</f>
        <v>0</v>
      </c>
      <c r="D34" s="15">
        <f>IF(Runden!D34&gt;0,RANK(Runden!D34,Runden!D$4:D$53,0),0)</f>
        <v>0</v>
      </c>
      <c r="E34" s="15">
        <f>IF(Runden!E34&gt;0,RANK(Runden!E34,Runden!E$4:E$53,0),0)</f>
        <v>0</v>
      </c>
      <c r="F34" s="15">
        <f>IF(Runden!F34&gt;0,RANK(Runden!F34,Runden!F$4:F$53,0),0)</f>
        <v>0</v>
      </c>
      <c r="G34" s="15">
        <f>IF(Runden!G34&gt;0,RANK(Runden!G34,Runden!G$4:G$53,0),0)</f>
        <v>0</v>
      </c>
      <c r="H34" s="15">
        <f>IF(Runden!H34&gt;0,RANK(Runden!H34,Runden!H$4:H$53,0),0)</f>
        <v>0</v>
      </c>
      <c r="I34" s="15">
        <f>IF(Runden!I34&gt;0,RANK(Runden!I34,Runden!I$4:I$53,0),0)</f>
        <v>0</v>
      </c>
      <c r="J34" s="15">
        <f>IF(Runden!J34&gt;0,RANK(Runden!J34,Runden!J$4:J$53,0),0)</f>
        <v>0</v>
      </c>
      <c r="K34" s="15">
        <f>IF(Runden!K34&gt;0,RANK(Runden!K34,Runden!K$4:K$53,0),0)</f>
        <v>0</v>
      </c>
      <c r="L34" s="15">
        <f>IF(Runden!L34&gt;0,RANK(Runden!L34,Runden!L$4:L$53,0),0)</f>
        <v>0</v>
      </c>
      <c r="M34" s="15">
        <f>IF(Runden!M34&gt;0,RANK(Runden!M34,Runden!M$4:M$53,0),0)</f>
        <v>0</v>
      </c>
      <c r="N34" s="15">
        <f>IF(Runden!N34&gt;0,RANK(Runden!N34,Runden!N$4:N$53,0),0)</f>
        <v>0</v>
      </c>
      <c r="O34" s="15">
        <f>IF(Runden!O34&gt;0,RANK(Runden!O34,Runden!O$4:O$53,0),0)</f>
        <v>0</v>
      </c>
      <c r="P34" s="15">
        <f>IF(Runden!P34&gt;0,RANK(Runden!P34,Runden!P$4:P$53,0),0)</f>
        <v>0</v>
      </c>
      <c r="Q34" s="15">
        <f>IF(Runden!Q34&gt;0,RANK(Runden!Q34,Runden!Q$4:Q$53,0),0)</f>
        <v>0</v>
      </c>
      <c r="R34" s="15">
        <f>IF(Runden!R34&gt;0,RANK(Runden!R34,Runden!R$4:R$53,0),0)</f>
        <v>0</v>
      </c>
      <c r="S34" s="15">
        <f>IF(Runden!S34&gt;0,RANK(Runden!S34,Runden!S$4:S$53,0),0)</f>
        <v>0</v>
      </c>
      <c r="T34" s="15">
        <f>IF(Runden!T34&gt;0,RANK(Runden!T34,Runden!T$4:T$53,0),0)</f>
        <v>0</v>
      </c>
      <c r="U34" s="15">
        <f>IF(Runden!U34&gt;0,RANK(Runden!U34,Runden!U$4:U$53,0),0)</f>
        <v>0</v>
      </c>
      <c r="V34" s="13"/>
      <c r="W34" s="72">
        <f t="shared" si="44"/>
        <v>0</v>
      </c>
      <c r="X34" s="72">
        <f t="shared" si="44"/>
        <v>0</v>
      </c>
      <c r="Y34" s="72">
        <f t="shared" si="44"/>
        <v>0</v>
      </c>
      <c r="Z34" s="72">
        <f t="shared" si="44"/>
        <v>0</v>
      </c>
      <c r="AA34" s="72">
        <f t="shared" si="44"/>
        <v>0</v>
      </c>
      <c r="AB34" s="72">
        <f t="shared" si="44"/>
        <v>0</v>
      </c>
      <c r="AC34" s="72">
        <f t="shared" si="44"/>
        <v>0</v>
      </c>
      <c r="AD34" s="72">
        <f t="shared" si="44"/>
        <v>0</v>
      </c>
      <c r="AE34" s="72">
        <f t="shared" si="44"/>
        <v>0</v>
      </c>
      <c r="AF34" s="72">
        <f t="shared" si="44"/>
        <v>0</v>
      </c>
      <c r="AG34" s="72">
        <f t="shared" si="44"/>
        <v>0</v>
      </c>
      <c r="AH34" s="72">
        <f t="shared" si="44"/>
        <v>0</v>
      </c>
      <c r="AI34" s="72">
        <f t="shared" si="44"/>
        <v>0</v>
      </c>
      <c r="AJ34" s="72">
        <f t="shared" si="44"/>
        <v>0</v>
      </c>
      <c r="AK34" s="72">
        <f t="shared" si="44"/>
        <v>0</v>
      </c>
      <c r="AL34" s="72">
        <f t="shared" si="44"/>
        <v>0</v>
      </c>
      <c r="AM34" s="72">
        <f t="shared" si="43"/>
        <v>0</v>
      </c>
      <c r="AN34" s="72">
        <f t="shared" si="43"/>
        <v>0</v>
      </c>
      <c r="AO34" s="72">
        <f t="shared" si="43"/>
        <v>0</v>
      </c>
      <c r="AP34" s="72">
        <f t="shared" si="43"/>
        <v>0</v>
      </c>
      <c r="AQ34" s="72">
        <f t="shared" si="43"/>
        <v>0</v>
      </c>
      <c r="AR34" s="72">
        <f t="shared" si="43"/>
        <v>0</v>
      </c>
      <c r="AS34" s="72">
        <f t="shared" si="43"/>
        <v>0</v>
      </c>
      <c r="AT34" s="72">
        <f t="shared" si="43"/>
        <v>0</v>
      </c>
      <c r="AU34" s="138">
        <f t="shared" si="39"/>
        <v>1</v>
      </c>
      <c r="AV34">
        <f t="shared" si="7"/>
        <v>0</v>
      </c>
      <c r="AW34">
        <f t="shared" si="8"/>
        <v>0</v>
      </c>
      <c r="AX34">
        <f t="shared" si="9"/>
        <v>0</v>
      </c>
      <c r="AY34">
        <f t="shared" si="10"/>
        <v>0</v>
      </c>
      <c r="AZ34">
        <f t="shared" si="11"/>
        <v>0</v>
      </c>
      <c r="BA34">
        <f t="shared" si="12"/>
        <v>0</v>
      </c>
      <c r="BB34">
        <f t="shared" si="13"/>
        <v>0</v>
      </c>
      <c r="BC34">
        <f t="shared" si="14"/>
        <v>0</v>
      </c>
      <c r="BD34" s="71">
        <f t="shared" si="3"/>
        <v>0</v>
      </c>
      <c r="BE34" s="3">
        <f t="shared" si="15"/>
        <v>0</v>
      </c>
      <c r="BF34" s="76">
        <f t="shared" si="16"/>
        <v>0</v>
      </c>
      <c r="BG34">
        <f t="shared" si="17"/>
        <v>0</v>
      </c>
      <c r="BH34">
        <f t="shared" si="18"/>
        <v>0</v>
      </c>
      <c r="BI34">
        <f t="shared" si="19"/>
        <v>0</v>
      </c>
      <c r="BJ34">
        <f t="shared" si="20"/>
        <v>0</v>
      </c>
      <c r="BK34">
        <f t="shared" si="21"/>
        <v>0</v>
      </c>
      <c r="BL34">
        <f t="shared" si="22"/>
        <v>0</v>
      </c>
      <c r="BM34">
        <f t="shared" si="23"/>
        <v>0</v>
      </c>
      <c r="BN34">
        <f t="shared" si="24"/>
        <v>0</v>
      </c>
      <c r="BO34" s="71">
        <f t="shared" si="4"/>
        <v>0</v>
      </c>
      <c r="BP34" s="3">
        <f t="shared" si="25"/>
        <v>0</v>
      </c>
      <c r="BQ34" s="77">
        <f t="shared" si="26"/>
        <v>0</v>
      </c>
      <c r="BR34">
        <f t="shared" si="27"/>
        <v>0</v>
      </c>
      <c r="BS34">
        <f t="shared" si="28"/>
        <v>0</v>
      </c>
      <c r="BT34">
        <f t="shared" si="29"/>
        <v>0</v>
      </c>
      <c r="BU34">
        <f t="shared" si="30"/>
        <v>0</v>
      </c>
      <c r="BV34">
        <f t="shared" si="31"/>
        <v>0</v>
      </c>
      <c r="BW34">
        <f t="shared" si="32"/>
        <v>0</v>
      </c>
      <c r="BX34">
        <f t="shared" si="33"/>
        <v>0</v>
      </c>
      <c r="BY34">
        <f t="shared" si="34"/>
        <v>0</v>
      </c>
      <c r="BZ34" s="71">
        <f t="shared" si="5"/>
        <v>0</v>
      </c>
      <c r="CA34" s="3">
        <f t="shared" si="35"/>
        <v>0</v>
      </c>
      <c r="CB34" s="78">
        <f t="shared" si="36"/>
        <v>0</v>
      </c>
      <c r="CC34" s="79">
        <f t="shared" si="37"/>
        <v>0</v>
      </c>
      <c r="CD34" s="139">
        <f t="shared" si="38"/>
        <v>1</v>
      </c>
    </row>
    <row r="35" spans="1:82">
      <c r="A35" s="14" t="str">
        <f>IF(Runden!A35="","",Runden!A35)</f>
        <v/>
      </c>
      <c r="B35" s="15">
        <f>IF(Runden!B35&gt;0,RANK(Runden!B35,Runden!B$4:B$53,0),0)</f>
        <v>0</v>
      </c>
      <c r="C35" s="15">
        <f>IF(Runden!C35&gt;0,RANK(Runden!C35,Runden!C$4:C$53,0),0)</f>
        <v>0</v>
      </c>
      <c r="D35" s="15">
        <f>IF(Runden!D35&gt;0,RANK(Runden!D35,Runden!D$4:D$53,0),0)</f>
        <v>0</v>
      </c>
      <c r="E35" s="15">
        <f>IF(Runden!E35&gt;0,RANK(Runden!E35,Runden!E$4:E$53,0),0)</f>
        <v>0</v>
      </c>
      <c r="F35" s="15">
        <f>IF(Runden!F35&gt;0,RANK(Runden!F35,Runden!F$4:F$53,0),0)</f>
        <v>0</v>
      </c>
      <c r="G35" s="15">
        <f>IF(Runden!G35&gt;0,RANK(Runden!G35,Runden!G$4:G$53,0),0)</f>
        <v>0</v>
      </c>
      <c r="H35" s="15">
        <f>IF(Runden!H35&gt;0,RANK(Runden!H35,Runden!H$4:H$53,0),0)</f>
        <v>0</v>
      </c>
      <c r="I35" s="15">
        <f>IF(Runden!I35&gt;0,RANK(Runden!I35,Runden!I$4:I$53,0),0)</f>
        <v>0</v>
      </c>
      <c r="J35" s="15">
        <f>IF(Runden!J35&gt;0,RANK(Runden!J35,Runden!J$4:J$53,0),0)</f>
        <v>0</v>
      </c>
      <c r="K35" s="15">
        <f>IF(Runden!K35&gt;0,RANK(Runden!K35,Runden!K$4:K$53,0),0)</f>
        <v>0</v>
      </c>
      <c r="L35" s="15">
        <f>IF(Runden!L35&gt;0,RANK(Runden!L35,Runden!L$4:L$53,0),0)</f>
        <v>0</v>
      </c>
      <c r="M35" s="15">
        <f>IF(Runden!M35&gt;0,RANK(Runden!M35,Runden!M$4:M$53,0),0)</f>
        <v>0</v>
      </c>
      <c r="N35" s="15">
        <f>IF(Runden!N35&gt;0,RANK(Runden!N35,Runden!N$4:N$53,0),0)</f>
        <v>0</v>
      </c>
      <c r="O35" s="15">
        <f>IF(Runden!O35&gt;0,RANK(Runden!O35,Runden!O$4:O$53,0),0)</f>
        <v>0</v>
      </c>
      <c r="P35" s="15">
        <f>IF(Runden!P35&gt;0,RANK(Runden!P35,Runden!P$4:P$53,0),0)</f>
        <v>0</v>
      </c>
      <c r="Q35" s="15">
        <f>IF(Runden!Q35&gt;0,RANK(Runden!Q35,Runden!Q$4:Q$53,0),0)</f>
        <v>0</v>
      </c>
      <c r="R35" s="15">
        <f>IF(Runden!R35&gt;0,RANK(Runden!R35,Runden!R$4:R$53,0),0)</f>
        <v>0</v>
      </c>
      <c r="S35" s="15">
        <f>IF(Runden!S35&gt;0,RANK(Runden!S35,Runden!S$4:S$53,0),0)</f>
        <v>0</v>
      </c>
      <c r="T35" s="15">
        <f>IF(Runden!T35&gt;0,RANK(Runden!T35,Runden!T$4:T$53,0),0)</f>
        <v>0</v>
      </c>
      <c r="U35" s="15">
        <f>IF(Runden!U35&gt;0,RANK(Runden!U35,Runden!U$4:U$53,0),0)</f>
        <v>0</v>
      </c>
      <c r="V35" s="13"/>
      <c r="W35" s="72">
        <f t="shared" si="44"/>
        <v>0</v>
      </c>
      <c r="X35" s="72">
        <f t="shared" si="44"/>
        <v>0</v>
      </c>
      <c r="Y35" s="72">
        <f t="shared" si="44"/>
        <v>0</v>
      </c>
      <c r="Z35" s="72">
        <f t="shared" si="44"/>
        <v>0</v>
      </c>
      <c r="AA35" s="72">
        <f t="shared" si="44"/>
        <v>0</v>
      </c>
      <c r="AB35" s="72">
        <f t="shared" si="44"/>
        <v>0</v>
      </c>
      <c r="AC35" s="72">
        <f t="shared" si="44"/>
        <v>0</v>
      </c>
      <c r="AD35" s="72">
        <f t="shared" si="44"/>
        <v>0</v>
      </c>
      <c r="AE35" s="72">
        <f t="shared" si="44"/>
        <v>0</v>
      </c>
      <c r="AF35" s="72">
        <f t="shared" si="44"/>
        <v>0</v>
      </c>
      <c r="AG35" s="72">
        <f t="shared" si="44"/>
        <v>0</v>
      </c>
      <c r="AH35" s="72">
        <f t="shared" si="44"/>
        <v>0</v>
      </c>
      <c r="AI35" s="72">
        <f t="shared" si="44"/>
        <v>0</v>
      </c>
      <c r="AJ35" s="72">
        <f t="shared" si="44"/>
        <v>0</v>
      </c>
      <c r="AK35" s="72">
        <f t="shared" si="44"/>
        <v>0</v>
      </c>
      <c r="AL35" s="72">
        <f t="shared" si="44"/>
        <v>0</v>
      </c>
      <c r="AM35" s="72">
        <f t="shared" si="43"/>
        <v>0</v>
      </c>
      <c r="AN35" s="72">
        <f t="shared" si="43"/>
        <v>0</v>
      </c>
      <c r="AO35" s="72">
        <f t="shared" si="43"/>
        <v>0</v>
      </c>
      <c r="AP35" s="72">
        <f t="shared" si="43"/>
        <v>0</v>
      </c>
      <c r="AQ35" s="72">
        <f t="shared" si="43"/>
        <v>0</v>
      </c>
      <c r="AR35" s="72">
        <f t="shared" si="43"/>
        <v>0</v>
      </c>
      <c r="AS35" s="72">
        <f t="shared" si="43"/>
        <v>0</v>
      </c>
      <c r="AT35" s="72">
        <f t="shared" si="43"/>
        <v>0</v>
      </c>
      <c r="AU35" s="138">
        <f t="shared" si="39"/>
        <v>1</v>
      </c>
      <c r="AV35">
        <f t="shared" si="7"/>
        <v>0</v>
      </c>
      <c r="AW35">
        <f t="shared" si="8"/>
        <v>0</v>
      </c>
      <c r="AX35">
        <f t="shared" si="9"/>
        <v>0</v>
      </c>
      <c r="AY35">
        <f t="shared" si="10"/>
        <v>0</v>
      </c>
      <c r="AZ35">
        <f t="shared" si="11"/>
        <v>0</v>
      </c>
      <c r="BA35">
        <f t="shared" si="12"/>
        <v>0</v>
      </c>
      <c r="BB35">
        <f t="shared" si="13"/>
        <v>0</v>
      </c>
      <c r="BC35">
        <f t="shared" si="14"/>
        <v>0</v>
      </c>
      <c r="BD35" s="71">
        <f t="shared" si="3"/>
        <v>0</v>
      </c>
      <c r="BE35" s="3">
        <f t="shared" si="15"/>
        <v>0</v>
      </c>
      <c r="BF35" s="76">
        <f t="shared" si="16"/>
        <v>0</v>
      </c>
      <c r="BG35">
        <f t="shared" si="17"/>
        <v>0</v>
      </c>
      <c r="BH35">
        <f t="shared" si="18"/>
        <v>0</v>
      </c>
      <c r="BI35">
        <f t="shared" si="19"/>
        <v>0</v>
      </c>
      <c r="BJ35">
        <f t="shared" si="20"/>
        <v>0</v>
      </c>
      <c r="BK35">
        <f t="shared" si="21"/>
        <v>0</v>
      </c>
      <c r="BL35">
        <f t="shared" si="22"/>
        <v>0</v>
      </c>
      <c r="BM35">
        <f t="shared" si="23"/>
        <v>0</v>
      </c>
      <c r="BN35">
        <f t="shared" si="24"/>
        <v>0</v>
      </c>
      <c r="BO35" s="71">
        <f t="shared" si="4"/>
        <v>0</v>
      </c>
      <c r="BP35" s="3">
        <f t="shared" si="25"/>
        <v>0</v>
      </c>
      <c r="BQ35" s="77">
        <f t="shared" si="26"/>
        <v>0</v>
      </c>
      <c r="BR35">
        <f t="shared" si="27"/>
        <v>0</v>
      </c>
      <c r="BS35">
        <f t="shared" si="28"/>
        <v>0</v>
      </c>
      <c r="BT35">
        <f t="shared" si="29"/>
        <v>0</v>
      </c>
      <c r="BU35">
        <f t="shared" si="30"/>
        <v>0</v>
      </c>
      <c r="BV35">
        <f t="shared" si="31"/>
        <v>0</v>
      </c>
      <c r="BW35">
        <f t="shared" si="32"/>
        <v>0</v>
      </c>
      <c r="BX35">
        <f t="shared" si="33"/>
        <v>0</v>
      </c>
      <c r="BY35">
        <f t="shared" si="34"/>
        <v>0</v>
      </c>
      <c r="BZ35" s="71">
        <f t="shared" si="5"/>
        <v>0</v>
      </c>
      <c r="CA35" s="3">
        <f t="shared" si="35"/>
        <v>0</v>
      </c>
      <c r="CB35" s="78">
        <f t="shared" si="36"/>
        <v>0</v>
      </c>
      <c r="CC35" s="79">
        <f t="shared" si="37"/>
        <v>0</v>
      </c>
      <c r="CD35" s="139">
        <f t="shared" si="38"/>
        <v>1</v>
      </c>
    </row>
    <row r="36" spans="1:82">
      <c r="A36" s="14" t="str">
        <f>IF(Runden!A36="","",Runden!A36)</f>
        <v/>
      </c>
      <c r="B36" s="15">
        <f>IF(Runden!B36&gt;0,RANK(Runden!B36,Runden!B$4:B$53,0),0)</f>
        <v>0</v>
      </c>
      <c r="C36" s="15">
        <f>IF(Runden!C36&gt;0,RANK(Runden!C36,Runden!C$4:C$53,0),0)</f>
        <v>0</v>
      </c>
      <c r="D36" s="15">
        <f>IF(Runden!D36&gt;0,RANK(Runden!D36,Runden!D$4:D$53,0),0)</f>
        <v>0</v>
      </c>
      <c r="E36" s="15">
        <f>IF(Runden!E36&gt;0,RANK(Runden!E36,Runden!E$4:E$53,0),0)</f>
        <v>0</v>
      </c>
      <c r="F36" s="15">
        <f>IF(Runden!F36&gt;0,RANK(Runden!F36,Runden!F$4:F$53,0),0)</f>
        <v>0</v>
      </c>
      <c r="G36" s="15">
        <f>IF(Runden!G36&gt;0,RANK(Runden!G36,Runden!G$4:G$53,0),0)</f>
        <v>0</v>
      </c>
      <c r="H36" s="15">
        <f>IF(Runden!H36&gt;0,RANK(Runden!H36,Runden!H$4:H$53,0),0)</f>
        <v>0</v>
      </c>
      <c r="I36" s="15">
        <f>IF(Runden!I36&gt;0,RANK(Runden!I36,Runden!I$4:I$53,0),0)</f>
        <v>0</v>
      </c>
      <c r="J36" s="15">
        <f>IF(Runden!J36&gt;0,RANK(Runden!J36,Runden!J$4:J$53,0),0)</f>
        <v>0</v>
      </c>
      <c r="K36" s="15">
        <f>IF(Runden!K36&gt;0,RANK(Runden!K36,Runden!K$4:K$53,0),0)</f>
        <v>0</v>
      </c>
      <c r="L36" s="15">
        <f>IF(Runden!L36&gt;0,RANK(Runden!L36,Runden!L$4:L$53,0),0)</f>
        <v>0</v>
      </c>
      <c r="M36" s="15">
        <f>IF(Runden!M36&gt;0,RANK(Runden!M36,Runden!M$4:M$53,0),0)</f>
        <v>0</v>
      </c>
      <c r="N36" s="15">
        <f>IF(Runden!N36&gt;0,RANK(Runden!N36,Runden!N$4:N$53,0),0)</f>
        <v>0</v>
      </c>
      <c r="O36" s="15">
        <f>IF(Runden!O36&gt;0,RANK(Runden!O36,Runden!O$4:O$53,0),0)</f>
        <v>0</v>
      </c>
      <c r="P36" s="15">
        <f>IF(Runden!P36&gt;0,RANK(Runden!P36,Runden!P$4:P$53,0),0)</f>
        <v>0</v>
      </c>
      <c r="Q36" s="15">
        <f>IF(Runden!Q36&gt;0,RANK(Runden!Q36,Runden!Q$4:Q$53,0),0)</f>
        <v>0</v>
      </c>
      <c r="R36" s="15">
        <f>IF(Runden!R36&gt;0,RANK(Runden!R36,Runden!R$4:R$53,0),0)</f>
        <v>0</v>
      </c>
      <c r="S36" s="15">
        <f>IF(Runden!S36&gt;0,RANK(Runden!S36,Runden!S$4:S$53,0),0)</f>
        <v>0</v>
      </c>
      <c r="T36" s="15">
        <f>IF(Runden!T36&gt;0,RANK(Runden!T36,Runden!T$4:T$53,0),0)</f>
        <v>0</v>
      </c>
      <c r="U36" s="15">
        <f>IF(Runden!U36&gt;0,RANK(Runden!U36,Runden!U$4:U$53,0),0)</f>
        <v>0</v>
      </c>
      <c r="V36" s="13"/>
      <c r="W36" s="72">
        <f t="shared" si="44"/>
        <v>0</v>
      </c>
      <c r="X36" s="72">
        <f t="shared" si="44"/>
        <v>0</v>
      </c>
      <c r="Y36" s="72">
        <f t="shared" si="44"/>
        <v>0</v>
      </c>
      <c r="Z36" s="72">
        <f t="shared" si="44"/>
        <v>0</v>
      </c>
      <c r="AA36" s="72">
        <f t="shared" si="44"/>
        <v>0</v>
      </c>
      <c r="AB36" s="72">
        <f t="shared" si="44"/>
        <v>0</v>
      </c>
      <c r="AC36" s="72">
        <f t="shared" si="44"/>
        <v>0</v>
      </c>
      <c r="AD36" s="72">
        <f t="shared" si="44"/>
        <v>0</v>
      </c>
      <c r="AE36" s="72">
        <f t="shared" si="44"/>
        <v>0</v>
      </c>
      <c r="AF36" s="72">
        <f t="shared" si="44"/>
        <v>0</v>
      </c>
      <c r="AG36" s="72">
        <f t="shared" si="44"/>
        <v>0</v>
      </c>
      <c r="AH36" s="72">
        <f t="shared" si="44"/>
        <v>0</v>
      </c>
      <c r="AI36" s="72">
        <f t="shared" si="44"/>
        <v>0</v>
      </c>
      <c r="AJ36" s="72">
        <f t="shared" si="44"/>
        <v>0</v>
      </c>
      <c r="AK36" s="72">
        <f t="shared" si="44"/>
        <v>0</v>
      </c>
      <c r="AL36" s="72">
        <f t="shared" si="44"/>
        <v>0</v>
      </c>
      <c r="AM36" s="72">
        <f t="shared" si="43"/>
        <v>0</v>
      </c>
      <c r="AN36" s="72">
        <f t="shared" si="43"/>
        <v>0</v>
      </c>
      <c r="AO36" s="72">
        <f t="shared" si="43"/>
        <v>0</v>
      </c>
      <c r="AP36" s="72">
        <f t="shared" si="43"/>
        <v>0</v>
      </c>
      <c r="AQ36" s="72">
        <f t="shared" si="43"/>
        <v>0</v>
      </c>
      <c r="AR36" s="72">
        <f t="shared" si="43"/>
        <v>0</v>
      </c>
      <c r="AS36" s="72">
        <f t="shared" si="43"/>
        <v>0</v>
      </c>
      <c r="AT36" s="72">
        <f t="shared" si="43"/>
        <v>0</v>
      </c>
      <c r="AU36" s="138">
        <f t="shared" si="39"/>
        <v>1</v>
      </c>
      <c r="AV36">
        <f t="shared" si="7"/>
        <v>0</v>
      </c>
      <c r="AW36">
        <f t="shared" si="8"/>
        <v>0</v>
      </c>
      <c r="AX36">
        <f t="shared" si="9"/>
        <v>0</v>
      </c>
      <c r="AY36">
        <f t="shared" si="10"/>
        <v>0</v>
      </c>
      <c r="AZ36">
        <f t="shared" si="11"/>
        <v>0</v>
      </c>
      <c r="BA36">
        <f t="shared" si="12"/>
        <v>0</v>
      </c>
      <c r="BB36">
        <f t="shared" si="13"/>
        <v>0</v>
      </c>
      <c r="BC36">
        <f t="shared" si="14"/>
        <v>0</v>
      </c>
      <c r="BD36" s="71">
        <f t="shared" ref="BD36:BD53" si="45">SUM(AV36:BC36)</f>
        <v>0</v>
      </c>
      <c r="BE36" s="3">
        <f t="shared" si="15"/>
        <v>0</v>
      </c>
      <c r="BF36" s="76">
        <f t="shared" si="16"/>
        <v>0</v>
      </c>
      <c r="BG36">
        <f t="shared" si="17"/>
        <v>0</v>
      </c>
      <c r="BH36">
        <f t="shared" si="18"/>
        <v>0</v>
      </c>
      <c r="BI36">
        <f t="shared" si="19"/>
        <v>0</v>
      </c>
      <c r="BJ36">
        <f t="shared" si="20"/>
        <v>0</v>
      </c>
      <c r="BK36">
        <f t="shared" si="21"/>
        <v>0</v>
      </c>
      <c r="BL36">
        <f t="shared" si="22"/>
        <v>0</v>
      </c>
      <c r="BM36">
        <f t="shared" si="23"/>
        <v>0</v>
      </c>
      <c r="BN36">
        <f t="shared" si="24"/>
        <v>0</v>
      </c>
      <c r="BO36" s="71">
        <f t="shared" ref="BO36:BO53" si="46">SUM(BG36:BN36)</f>
        <v>0</v>
      </c>
      <c r="BP36" s="3">
        <f t="shared" si="25"/>
        <v>0</v>
      </c>
      <c r="BQ36" s="77">
        <f t="shared" si="26"/>
        <v>0</v>
      </c>
      <c r="BR36">
        <f t="shared" si="27"/>
        <v>0</v>
      </c>
      <c r="BS36">
        <f t="shared" si="28"/>
        <v>0</v>
      </c>
      <c r="BT36">
        <f t="shared" si="29"/>
        <v>0</v>
      </c>
      <c r="BU36">
        <f t="shared" si="30"/>
        <v>0</v>
      </c>
      <c r="BV36">
        <f t="shared" si="31"/>
        <v>0</v>
      </c>
      <c r="BW36">
        <f t="shared" si="32"/>
        <v>0</v>
      </c>
      <c r="BX36">
        <f t="shared" si="33"/>
        <v>0</v>
      </c>
      <c r="BY36">
        <f t="shared" si="34"/>
        <v>0</v>
      </c>
      <c r="BZ36" s="71">
        <f t="shared" ref="BZ36:BZ53" si="47">SUM(BR36:BY36)</f>
        <v>0</v>
      </c>
      <c r="CA36" s="3">
        <f t="shared" si="35"/>
        <v>0</v>
      </c>
      <c r="CB36" s="78">
        <f t="shared" si="36"/>
        <v>0</v>
      </c>
      <c r="CC36" s="79">
        <f t="shared" si="37"/>
        <v>0</v>
      </c>
      <c r="CD36" s="139">
        <f t="shared" si="38"/>
        <v>1</v>
      </c>
    </row>
    <row r="37" spans="1:82">
      <c r="A37" s="14" t="str">
        <f>IF(Runden!A37="","",Runden!A37)</f>
        <v/>
      </c>
      <c r="B37" s="15">
        <f>IF(Runden!B37&gt;0,RANK(Runden!B37,Runden!B$4:B$53,0),0)</f>
        <v>0</v>
      </c>
      <c r="C37" s="15">
        <f>IF(Runden!C37&gt;0,RANK(Runden!C37,Runden!C$4:C$53,0),0)</f>
        <v>0</v>
      </c>
      <c r="D37" s="15">
        <f>IF(Runden!D37&gt;0,RANK(Runden!D37,Runden!D$4:D$53,0),0)</f>
        <v>0</v>
      </c>
      <c r="E37" s="15">
        <f>IF(Runden!E37&gt;0,RANK(Runden!E37,Runden!E$4:E$53,0),0)</f>
        <v>0</v>
      </c>
      <c r="F37" s="15">
        <f>IF(Runden!F37&gt;0,RANK(Runden!F37,Runden!F$4:F$53,0),0)</f>
        <v>0</v>
      </c>
      <c r="G37" s="15">
        <f>IF(Runden!G37&gt;0,RANK(Runden!G37,Runden!G$4:G$53,0),0)</f>
        <v>0</v>
      </c>
      <c r="H37" s="15">
        <f>IF(Runden!H37&gt;0,RANK(Runden!H37,Runden!H$4:H$53,0),0)</f>
        <v>0</v>
      </c>
      <c r="I37" s="15">
        <f>IF(Runden!I37&gt;0,RANK(Runden!I37,Runden!I$4:I$53,0),0)</f>
        <v>0</v>
      </c>
      <c r="J37" s="15">
        <f>IF(Runden!J37&gt;0,RANK(Runden!J37,Runden!J$4:J$53,0),0)</f>
        <v>0</v>
      </c>
      <c r="K37" s="15">
        <f>IF(Runden!K37&gt;0,RANK(Runden!K37,Runden!K$4:K$53,0),0)</f>
        <v>0</v>
      </c>
      <c r="L37" s="15">
        <f>IF(Runden!L37&gt;0,RANK(Runden!L37,Runden!L$4:L$53,0),0)</f>
        <v>0</v>
      </c>
      <c r="M37" s="15">
        <f>IF(Runden!M37&gt;0,RANK(Runden!M37,Runden!M$4:M$53,0),0)</f>
        <v>0</v>
      </c>
      <c r="N37" s="15">
        <f>IF(Runden!N37&gt;0,RANK(Runden!N37,Runden!N$4:N$53,0),0)</f>
        <v>0</v>
      </c>
      <c r="O37" s="15">
        <f>IF(Runden!O37&gt;0,RANK(Runden!O37,Runden!O$4:O$53,0),0)</f>
        <v>0</v>
      </c>
      <c r="P37" s="15">
        <f>IF(Runden!P37&gt;0,RANK(Runden!P37,Runden!P$4:P$53,0),0)</f>
        <v>0</v>
      </c>
      <c r="Q37" s="15">
        <f>IF(Runden!Q37&gt;0,RANK(Runden!Q37,Runden!Q$4:Q$53,0),0)</f>
        <v>0</v>
      </c>
      <c r="R37" s="15">
        <f>IF(Runden!R37&gt;0,RANK(Runden!R37,Runden!R$4:R$53,0),0)</f>
        <v>0</v>
      </c>
      <c r="S37" s="15">
        <f>IF(Runden!S37&gt;0,RANK(Runden!S37,Runden!S$4:S$53,0),0)</f>
        <v>0</v>
      </c>
      <c r="T37" s="15">
        <f>IF(Runden!T37&gt;0,RANK(Runden!T37,Runden!T$4:T$53,0),0)</f>
        <v>0</v>
      </c>
      <c r="U37" s="15">
        <f>IF(Runden!U37&gt;0,RANK(Runden!U37,Runden!U$4:U$53,0),0)</f>
        <v>0</v>
      </c>
      <c r="V37" s="13"/>
      <c r="W37" s="72">
        <f t="shared" si="44"/>
        <v>0</v>
      </c>
      <c r="X37" s="72">
        <f t="shared" si="44"/>
        <v>0</v>
      </c>
      <c r="Y37" s="72">
        <f t="shared" si="44"/>
        <v>0</v>
      </c>
      <c r="Z37" s="72">
        <f t="shared" si="44"/>
        <v>0</v>
      </c>
      <c r="AA37" s="72">
        <f t="shared" si="44"/>
        <v>0</v>
      </c>
      <c r="AB37" s="72">
        <f t="shared" si="44"/>
        <v>0</v>
      </c>
      <c r="AC37" s="72">
        <f t="shared" si="44"/>
        <v>0</v>
      </c>
      <c r="AD37" s="72">
        <f t="shared" si="44"/>
        <v>0</v>
      </c>
      <c r="AE37" s="72">
        <f t="shared" si="44"/>
        <v>0</v>
      </c>
      <c r="AF37" s="72">
        <f t="shared" si="44"/>
        <v>0</v>
      </c>
      <c r="AG37" s="72">
        <f t="shared" si="44"/>
        <v>0</v>
      </c>
      <c r="AH37" s="72">
        <f t="shared" si="44"/>
        <v>0</v>
      </c>
      <c r="AI37" s="72">
        <f t="shared" si="44"/>
        <v>0</v>
      </c>
      <c r="AJ37" s="72">
        <f t="shared" si="44"/>
        <v>0</v>
      </c>
      <c r="AK37" s="72">
        <f t="shared" si="44"/>
        <v>0</v>
      </c>
      <c r="AL37" s="72">
        <f t="shared" si="44"/>
        <v>0</v>
      </c>
      <c r="AM37" s="72">
        <f t="shared" si="43"/>
        <v>0</v>
      </c>
      <c r="AN37" s="72">
        <f t="shared" si="43"/>
        <v>0</v>
      </c>
      <c r="AO37" s="72">
        <f t="shared" si="43"/>
        <v>0</v>
      </c>
      <c r="AP37" s="72">
        <f t="shared" si="43"/>
        <v>0</v>
      </c>
      <c r="AQ37" s="72">
        <f t="shared" si="43"/>
        <v>0</v>
      </c>
      <c r="AR37" s="72">
        <f t="shared" si="43"/>
        <v>0</v>
      </c>
      <c r="AS37" s="72">
        <f t="shared" si="43"/>
        <v>0</v>
      </c>
      <c r="AT37" s="72">
        <f t="shared" si="43"/>
        <v>0</v>
      </c>
      <c r="AU37" s="138">
        <f t="shared" si="39"/>
        <v>1</v>
      </c>
      <c r="AV37">
        <f t="shared" si="7"/>
        <v>0</v>
      </c>
      <c r="AW37">
        <f t="shared" si="8"/>
        <v>0</v>
      </c>
      <c r="AX37">
        <f t="shared" si="9"/>
        <v>0</v>
      </c>
      <c r="AY37">
        <f t="shared" si="10"/>
        <v>0</v>
      </c>
      <c r="AZ37">
        <f t="shared" si="11"/>
        <v>0</v>
      </c>
      <c r="BA37">
        <f t="shared" si="12"/>
        <v>0</v>
      </c>
      <c r="BB37">
        <f t="shared" si="13"/>
        <v>0</v>
      </c>
      <c r="BC37">
        <f t="shared" si="14"/>
        <v>0</v>
      </c>
      <c r="BD37" s="71">
        <f t="shared" si="45"/>
        <v>0</v>
      </c>
      <c r="BE37" s="3">
        <f t="shared" si="15"/>
        <v>0</v>
      </c>
      <c r="BF37" s="76">
        <f t="shared" si="16"/>
        <v>0</v>
      </c>
      <c r="BG37">
        <f t="shared" si="17"/>
        <v>0</v>
      </c>
      <c r="BH37">
        <f t="shared" si="18"/>
        <v>0</v>
      </c>
      <c r="BI37">
        <f t="shared" si="19"/>
        <v>0</v>
      </c>
      <c r="BJ37">
        <f t="shared" si="20"/>
        <v>0</v>
      </c>
      <c r="BK37">
        <f t="shared" si="21"/>
        <v>0</v>
      </c>
      <c r="BL37">
        <f t="shared" si="22"/>
        <v>0</v>
      </c>
      <c r="BM37">
        <f t="shared" si="23"/>
        <v>0</v>
      </c>
      <c r="BN37">
        <f t="shared" si="24"/>
        <v>0</v>
      </c>
      <c r="BO37" s="71">
        <f t="shared" si="46"/>
        <v>0</v>
      </c>
      <c r="BP37" s="3">
        <f t="shared" si="25"/>
        <v>0</v>
      </c>
      <c r="BQ37" s="77">
        <f t="shared" si="26"/>
        <v>0</v>
      </c>
      <c r="BR37">
        <f t="shared" si="27"/>
        <v>0</v>
      </c>
      <c r="BS37">
        <f t="shared" si="28"/>
        <v>0</v>
      </c>
      <c r="BT37">
        <f t="shared" si="29"/>
        <v>0</v>
      </c>
      <c r="BU37">
        <f t="shared" si="30"/>
        <v>0</v>
      </c>
      <c r="BV37">
        <f t="shared" si="31"/>
        <v>0</v>
      </c>
      <c r="BW37">
        <f t="shared" si="32"/>
        <v>0</v>
      </c>
      <c r="BX37">
        <f t="shared" si="33"/>
        <v>0</v>
      </c>
      <c r="BY37">
        <f t="shared" si="34"/>
        <v>0</v>
      </c>
      <c r="BZ37" s="71">
        <f t="shared" si="47"/>
        <v>0</v>
      </c>
      <c r="CA37" s="3">
        <f t="shared" si="35"/>
        <v>0</v>
      </c>
      <c r="CB37" s="78">
        <f t="shared" si="36"/>
        <v>0</v>
      </c>
      <c r="CC37" s="79">
        <f t="shared" si="37"/>
        <v>0</v>
      </c>
      <c r="CD37" s="139">
        <f t="shared" si="38"/>
        <v>1</v>
      </c>
    </row>
    <row r="38" spans="1:82">
      <c r="A38" s="14" t="str">
        <f>IF(Runden!A38="","",Runden!A38)</f>
        <v/>
      </c>
      <c r="B38" s="15">
        <f>IF(Runden!B38&gt;0,RANK(Runden!B38,Runden!B$4:B$53,0),0)</f>
        <v>0</v>
      </c>
      <c r="C38" s="15">
        <f>IF(Runden!C38&gt;0,RANK(Runden!C38,Runden!C$4:C$53,0),0)</f>
        <v>0</v>
      </c>
      <c r="D38" s="15">
        <f>IF(Runden!D38&gt;0,RANK(Runden!D38,Runden!D$4:D$53,0),0)</f>
        <v>0</v>
      </c>
      <c r="E38" s="15">
        <f>IF(Runden!E38&gt;0,RANK(Runden!E38,Runden!E$4:E$53,0),0)</f>
        <v>0</v>
      </c>
      <c r="F38" s="15">
        <f>IF(Runden!F38&gt;0,RANK(Runden!F38,Runden!F$4:F$53,0),0)</f>
        <v>0</v>
      </c>
      <c r="G38" s="15">
        <f>IF(Runden!G38&gt;0,RANK(Runden!G38,Runden!G$4:G$53,0),0)</f>
        <v>0</v>
      </c>
      <c r="H38" s="15">
        <f>IF(Runden!H38&gt;0,RANK(Runden!H38,Runden!H$4:H$53,0),0)</f>
        <v>0</v>
      </c>
      <c r="I38" s="15">
        <f>IF(Runden!I38&gt;0,RANK(Runden!I38,Runden!I$4:I$53,0),0)</f>
        <v>0</v>
      </c>
      <c r="J38" s="15">
        <f>IF(Runden!J38&gt;0,RANK(Runden!J38,Runden!J$4:J$53,0),0)</f>
        <v>0</v>
      </c>
      <c r="K38" s="15">
        <f>IF(Runden!K38&gt;0,RANK(Runden!K38,Runden!K$4:K$53,0),0)</f>
        <v>0</v>
      </c>
      <c r="L38" s="15">
        <f>IF(Runden!L38&gt;0,RANK(Runden!L38,Runden!L$4:L$53,0),0)</f>
        <v>0</v>
      </c>
      <c r="M38" s="15">
        <f>IF(Runden!M38&gt;0,RANK(Runden!M38,Runden!M$4:M$53,0),0)</f>
        <v>0</v>
      </c>
      <c r="N38" s="15">
        <f>IF(Runden!N38&gt;0,RANK(Runden!N38,Runden!N$4:N$53,0),0)</f>
        <v>0</v>
      </c>
      <c r="O38" s="15">
        <f>IF(Runden!O38&gt;0,RANK(Runden!O38,Runden!O$4:O$53,0),0)</f>
        <v>0</v>
      </c>
      <c r="P38" s="15">
        <f>IF(Runden!P38&gt;0,RANK(Runden!P38,Runden!P$4:P$53,0),0)</f>
        <v>0</v>
      </c>
      <c r="Q38" s="15">
        <f>IF(Runden!Q38&gt;0,RANK(Runden!Q38,Runden!Q$4:Q$53,0),0)</f>
        <v>0</v>
      </c>
      <c r="R38" s="15">
        <f>IF(Runden!R38&gt;0,RANK(Runden!R38,Runden!R$4:R$53,0),0)</f>
        <v>0</v>
      </c>
      <c r="S38" s="15">
        <f>IF(Runden!S38&gt;0,RANK(Runden!S38,Runden!S$4:S$53,0),0)</f>
        <v>0</v>
      </c>
      <c r="T38" s="15">
        <f>IF(Runden!T38&gt;0,RANK(Runden!T38,Runden!T$4:T$53,0),0)</f>
        <v>0</v>
      </c>
      <c r="U38" s="15">
        <f>IF(Runden!U38&gt;0,RANK(Runden!U38,Runden!U$4:U$53,0),0)</f>
        <v>0</v>
      </c>
      <c r="V38" s="13"/>
      <c r="W38" s="72">
        <f t="shared" si="44"/>
        <v>0</v>
      </c>
      <c r="X38" s="72">
        <f t="shared" si="44"/>
        <v>0</v>
      </c>
      <c r="Y38" s="72">
        <f t="shared" si="44"/>
        <v>0</v>
      </c>
      <c r="Z38" s="72">
        <f t="shared" si="44"/>
        <v>0</v>
      </c>
      <c r="AA38" s="72">
        <f t="shared" si="44"/>
        <v>0</v>
      </c>
      <c r="AB38" s="72">
        <f t="shared" si="44"/>
        <v>0</v>
      </c>
      <c r="AC38" s="72">
        <f t="shared" si="44"/>
        <v>0</v>
      </c>
      <c r="AD38" s="72">
        <f t="shared" si="44"/>
        <v>0</v>
      </c>
      <c r="AE38" s="72">
        <f t="shared" si="44"/>
        <v>0</v>
      </c>
      <c r="AF38" s="72">
        <f t="shared" si="44"/>
        <v>0</v>
      </c>
      <c r="AG38" s="72">
        <f t="shared" si="44"/>
        <v>0</v>
      </c>
      <c r="AH38" s="72">
        <f t="shared" si="44"/>
        <v>0</v>
      </c>
      <c r="AI38" s="72">
        <f t="shared" si="44"/>
        <v>0</v>
      </c>
      <c r="AJ38" s="72">
        <f t="shared" si="44"/>
        <v>0</v>
      </c>
      <c r="AK38" s="72">
        <f t="shared" si="44"/>
        <v>0</v>
      </c>
      <c r="AL38" s="72">
        <f t="shared" si="44"/>
        <v>0</v>
      </c>
      <c r="AM38" s="72">
        <f t="shared" si="43"/>
        <v>0</v>
      </c>
      <c r="AN38" s="72">
        <f t="shared" si="43"/>
        <v>0</v>
      </c>
      <c r="AO38" s="72">
        <f t="shared" si="43"/>
        <v>0</v>
      </c>
      <c r="AP38" s="72">
        <f t="shared" si="43"/>
        <v>0</v>
      </c>
      <c r="AQ38" s="72">
        <f t="shared" si="43"/>
        <v>0</v>
      </c>
      <c r="AR38" s="72">
        <f t="shared" si="43"/>
        <v>0</v>
      </c>
      <c r="AS38" s="72">
        <f t="shared" si="43"/>
        <v>0</v>
      </c>
      <c r="AT38" s="72">
        <f t="shared" si="43"/>
        <v>0</v>
      </c>
      <c r="AU38" s="138">
        <f t="shared" si="39"/>
        <v>1</v>
      </c>
      <c r="AV38">
        <f t="shared" si="7"/>
        <v>0</v>
      </c>
      <c r="AW38">
        <f t="shared" si="8"/>
        <v>0</v>
      </c>
      <c r="AX38">
        <f t="shared" si="9"/>
        <v>0</v>
      </c>
      <c r="AY38">
        <f t="shared" si="10"/>
        <v>0</v>
      </c>
      <c r="AZ38">
        <f t="shared" si="11"/>
        <v>0</v>
      </c>
      <c r="BA38">
        <f t="shared" si="12"/>
        <v>0</v>
      </c>
      <c r="BB38">
        <f t="shared" si="13"/>
        <v>0</v>
      </c>
      <c r="BC38">
        <f t="shared" si="14"/>
        <v>0</v>
      </c>
      <c r="BD38" s="71">
        <f t="shared" si="45"/>
        <v>0</v>
      </c>
      <c r="BE38" s="3">
        <f t="shared" si="15"/>
        <v>0</v>
      </c>
      <c r="BF38" s="76">
        <f t="shared" si="16"/>
        <v>0</v>
      </c>
      <c r="BG38">
        <f t="shared" si="17"/>
        <v>0</v>
      </c>
      <c r="BH38">
        <f t="shared" si="18"/>
        <v>0</v>
      </c>
      <c r="BI38">
        <f t="shared" si="19"/>
        <v>0</v>
      </c>
      <c r="BJ38">
        <f t="shared" si="20"/>
        <v>0</v>
      </c>
      <c r="BK38">
        <f t="shared" si="21"/>
        <v>0</v>
      </c>
      <c r="BL38">
        <f t="shared" si="22"/>
        <v>0</v>
      </c>
      <c r="BM38">
        <f t="shared" si="23"/>
        <v>0</v>
      </c>
      <c r="BN38">
        <f t="shared" si="24"/>
        <v>0</v>
      </c>
      <c r="BO38" s="71">
        <f t="shared" si="46"/>
        <v>0</v>
      </c>
      <c r="BP38" s="3">
        <f t="shared" si="25"/>
        <v>0</v>
      </c>
      <c r="BQ38" s="77">
        <f t="shared" si="26"/>
        <v>0</v>
      </c>
      <c r="BR38">
        <f t="shared" si="27"/>
        <v>0</v>
      </c>
      <c r="BS38">
        <f t="shared" si="28"/>
        <v>0</v>
      </c>
      <c r="BT38">
        <f t="shared" si="29"/>
        <v>0</v>
      </c>
      <c r="BU38">
        <f t="shared" si="30"/>
        <v>0</v>
      </c>
      <c r="BV38">
        <f t="shared" si="31"/>
        <v>0</v>
      </c>
      <c r="BW38">
        <f t="shared" si="32"/>
        <v>0</v>
      </c>
      <c r="BX38">
        <f t="shared" si="33"/>
        <v>0</v>
      </c>
      <c r="BY38">
        <f t="shared" si="34"/>
        <v>0</v>
      </c>
      <c r="BZ38" s="71">
        <f t="shared" si="47"/>
        <v>0</v>
      </c>
      <c r="CA38" s="3">
        <f t="shared" si="35"/>
        <v>0</v>
      </c>
      <c r="CB38" s="78">
        <f t="shared" si="36"/>
        <v>0</v>
      </c>
      <c r="CC38" s="79">
        <f t="shared" si="37"/>
        <v>0</v>
      </c>
      <c r="CD38" s="139">
        <f t="shared" si="38"/>
        <v>1</v>
      </c>
    </row>
    <row r="39" spans="1:82">
      <c r="A39" s="14" t="str">
        <f>IF(Runden!A39="","",Runden!A39)</f>
        <v/>
      </c>
      <c r="B39" s="15">
        <f>IF(Runden!B39&gt;0,RANK(Runden!B39,Runden!B$4:B$53,0),0)</f>
        <v>0</v>
      </c>
      <c r="C39" s="15">
        <f>IF(Runden!C39&gt;0,RANK(Runden!C39,Runden!C$4:C$53,0),0)</f>
        <v>0</v>
      </c>
      <c r="D39" s="15">
        <f>IF(Runden!D39&gt;0,RANK(Runden!D39,Runden!D$4:D$53,0),0)</f>
        <v>0</v>
      </c>
      <c r="E39" s="15">
        <f>IF(Runden!E39&gt;0,RANK(Runden!E39,Runden!E$4:E$53,0),0)</f>
        <v>0</v>
      </c>
      <c r="F39" s="15">
        <f>IF(Runden!F39&gt;0,RANK(Runden!F39,Runden!F$4:F$53,0),0)</f>
        <v>0</v>
      </c>
      <c r="G39" s="15">
        <f>IF(Runden!G39&gt;0,RANK(Runden!G39,Runden!G$4:G$53,0),0)</f>
        <v>0</v>
      </c>
      <c r="H39" s="15">
        <f>IF(Runden!H39&gt;0,RANK(Runden!H39,Runden!H$4:H$53,0),0)</f>
        <v>0</v>
      </c>
      <c r="I39" s="15">
        <f>IF(Runden!I39&gt;0,RANK(Runden!I39,Runden!I$4:I$53,0),0)</f>
        <v>0</v>
      </c>
      <c r="J39" s="15">
        <f>IF(Runden!J39&gt;0,RANK(Runden!J39,Runden!J$4:J$53,0),0)</f>
        <v>0</v>
      </c>
      <c r="K39" s="15">
        <f>IF(Runden!K39&gt;0,RANK(Runden!K39,Runden!K$4:K$53,0),0)</f>
        <v>0</v>
      </c>
      <c r="L39" s="15">
        <f>IF(Runden!L39&gt;0,RANK(Runden!L39,Runden!L$4:L$53,0),0)</f>
        <v>0</v>
      </c>
      <c r="M39" s="15">
        <f>IF(Runden!M39&gt;0,RANK(Runden!M39,Runden!M$4:M$53,0),0)</f>
        <v>0</v>
      </c>
      <c r="N39" s="15">
        <f>IF(Runden!N39&gt;0,RANK(Runden!N39,Runden!N$4:N$53,0),0)</f>
        <v>0</v>
      </c>
      <c r="O39" s="15">
        <f>IF(Runden!O39&gt;0,RANK(Runden!O39,Runden!O$4:O$53,0),0)</f>
        <v>0</v>
      </c>
      <c r="P39" s="15">
        <f>IF(Runden!P39&gt;0,RANK(Runden!P39,Runden!P$4:P$53,0),0)</f>
        <v>0</v>
      </c>
      <c r="Q39" s="15">
        <f>IF(Runden!Q39&gt;0,RANK(Runden!Q39,Runden!Q$4:Q$53,0),0)</f>
        <v>0</v>
      </c>
      <c r="R39" s="15">
        <f>IF(Runden!R39&gt;0,RANK(Runden!R39,Runden!R$4:R$53,0),0)</f>
        <v>0</v>
      </c>
      <c r="S39" s="15">
        <f>IF(Runden!S39&gt;0,RANK(Runden!S39,Runden!S$4:S$53,0),0)</f>
        <v>0</v>
      </c>
      <c r="T39" s="15">
        <f>IF(Runden!T39&gt;0,RANK(Runden!T39,Runden!T$4:T$53,0),0)</f>
        <v>0</v>
      </c>
      <c r="U39" s="15">
        <f>IF(Runden!U39&gt;0,RANK(Runden!U39,Runden!U$4:U$53,0),0)</f>
        <v>0</v>
      </c>
      <c r="V39" s="13"/>
      <c r="W39" s="72">
        <f t="shared" si="44"/>
        <v>0</v>
      </c>
      <c r="X39" s="72">
        <f t="shared" si="44"/>
        <v>0</v>
      </c>
      <c r="Y39" s="72">
        <f t="shared" si="44"/>
        <v>0</v>
      </c>
      <c r="Z39" s="72">
        <f t="shared" si="44"/>
        <v>0</v>
      </c>
      <c r="AA39" s="72">
        <f t="shared" si="44"/>
        <v>0</v>
      </c>
      <c r="AB39" s="72">
        <f t="shared" si="44"/>
        <v>0</v>
      </c>
      <c r="AC39" s="72">
        <f t="shared" si="44"/>
        <v>0</v>
      </c>
      <c r="AD39" s="72">
        <f t="shared" si="44"/>
        <v>0</v>
      </c>
      <c r="AE39" s="72">
        <f t="shared" si="44"/>
        <v>0</v>
      </c>
      <c r="AF39" s="72">
        <f t="shared" si="44"/>
        <v>0</v>
      </c>
      <c r="AG39" s="72">
        <f t="shared" si="44"/>
        <v>0</v>
      </c>
      <c r="AH39" s="72">
        <f t="shared" si="44"/>
        <v>0</v>
      </c>
      <c r="AI39" s="72">
        <f t="shared" si="44"/>
        <v>0</v>
      </c>
      <c r="AJ39" s="72">
        <f t="shared" si="44"/>
        <v>0</v>
      </c>
      <c r="AK39" s="72">
        <f t="shared" si="44"/>
        <v>0</v>
      </c>
      <c r="AL39" s="72">
        <f t="shared" si="44"/>
        <v>0</v>
      </c>
      <c r="AM39" s="72">
        <f t="shared" si="43"/>
        <v>0</v>
      </c>
      <c r="AN39" s="72">
        <f t="shared" si="43"/>
        <v>0</v>
      </c>
      <c r="AO39" s="72">
        <f t="shared" si="43"/>
        <v>0</v>
      </c>
      <c r="AP39" s="72">
        <f t="shared" si="43"/>
        <v>0</v>
      </c>
      <c r="AQ39" s="72">
        <f t="shared" si="43"/>
        <v>0</v>
      </c>
      <c r="AR39" s="72">
        <f t="shared" si="43"/>
        <v>0</v>
      </c>
      <c r="AS39" s="72">
        <f t="shared" si="43"/>
        <v>0</v>
      </c>
      <c r="AT39" s="72">
        <f t="shared" si="43"/>
        <v>0</v>
      </c>
      <c r="AU39" s="138">
        <f t="shared" si="39"/>
        <v>1</v>
      </c>
      <c r="AV39">
        <f t="shared" si="7"/>
        <v>0</v>
      </c>
      <c r="AW39">
        <f t="shared" si="8"/>
        <v>0</v>
      </c>
      <c r="AX39">
        <f t="shared" si="9"/>
        <v>0</v>
      </c>
      <c r="AY39">
        <f t="shared" si="10"/>
        <v>0</v>
      </c>
      <c r="AZ39">
        <f t="shared" si="11"/>
        <v>0</v>
      </c>
      <c r="BA39">
        <f t="shared" si="12"/>
        <v>0</v>
      </c>
      <c r="BB39">
        <f t="shared" si="13"/>
        <v>0</v>
      </c>
      <c r="BC39">
        <f t="shared" si="14"/>
        <v>0</v>
      </c>
      <c r="BD39" s="71">
        <f t="shared" si="45"/>
        <v>0</v>
      </c>
      <c r="BE39" s="3">
        <f t="shared" si="15"/>
        <v>0</v>
      </c>
      <c r="BF39" s="76">
        <f t="shared" si="16"/>
        <v>0</v>
      </c>
      <c r="BG39">
        <f t="shared" si="17"/>
        <v>0</v>
      </c>
      <c r="BH39">
        <f t="shared" si="18"/>
        <v>0</v>
      </c>
      <c r="BI39">
        <f t="shared" si="19"/>
        <v>0</v>
      </c>
      <c r="BJ39">
        <f t="shared" si="20"/>
        <v>0</v>
      </c>
      <c r="BK39">
        <f t="shared" si="21"/>
        <v>0</v>
      </c>
      <c r="BL39">
        <f t="shared" si="22"/>
        <v>0</v>
      </c>
      <c r="BM39">
        <f t="shared" si="23"/>
        <v>0</v>
      </c>
      <c r="BN39">
        <f t="shared" si="24"/>
        <v>0</v>
      </c>
      <c r="BO39" s="71">
        <f t="shared" si="46"/>
        <v>0</v>
      </c>
      <c r="BP39" s="3">
        <f t="shared" si="25"/>
        <v>0</v>
      </c>
      <c r="BQ39" s="77">
        <f t="shared" si="26"/>
        <v>0</v>
      </c>
      <c r="BR39">
        <f t="shared" si="27"/>
        <v>0</v>
      </c>
      <c r="BS39">
        <f t="shared" si="28"/>
        <v>0</v>
      </c>
      <c r="BT39">
        <f t="shared" si="29"/>
        <v>0</v>
      </c>
      <c r="BU39">
        <f t="shared" si="30"/>
        <v>0</v>
      </c>
      <c r="BV39">
        <f t="shared" si="31"/>
        <v>0</v>
      </c>
      <c r="BW39">
        <f t="shared" si="32"/>
        <v>0</v>
      </c>
      <c r="BX39">
        <f t="shared" si="33"/>
        <v>0</v>
      </c>
      <c r="BY39">
        <f t="shared" si="34"/>
        <v>0</v>
      </c>
      <c r="BZ39" s="71">
        <f t="shared" si="47"/>
        <v>0</v>
      </c>
      <c r="CA39" s="3">
        <f t="shared" si="35"/>
        <v>0</v>
      </c>
      <c r="CB39" s="78">
        <f t="shared" si="36"/>
        <v>0</v>
      </c>
      <c r="CC39" s="79">
        <f t="shared" si="37"/>
        <v>0</v>
      </c>
      <c r="CD39" s="139">
        <f t="shared" si="38"/>
        <v>1</v>
      </c>
    </row>
    <row r="40" spans="1:82">
      <c r="A40" s="14" t="str">
        <f>IF(Runden!A40="","",Runden!A40)</f>
        <v/>
      </c>
      <c r="B40" s="15">
        <f>IF(Runden!B40&gt;0,RANK(Runden!B40,Runden!B$4:B$53,0),0)</f>
        <v>0</v>
      </c>
      <c r="C40" s="15">
        <f>IF(Runden!C40&gt;0,RANK(Runden!C40,Runden!C$4:C$53,0),0)</f>
        <v>0</v>
      </c>
      <c r="D40" s="15">
        <f>IF(Runden!D40&gt;0,RANK(Runden!D40,Runden!D$4:D$53,0),0)</f>
        <v>0</v>
      </c>
      <c r="E40" s="15">
        <f>IF(Runden!E40&gt;0,RANK(Runden!E40,Runden!E$4:E$53,0),0)</f>
        <v>0</v>
      </c>
      <c r="F40" s="15">
        <f>IF(Runden!F40&gt;0,RANK(Runden!F40,Runden!F$4:F$53,0),0)</f>
        <v>0</v>
      </c>
      <c r="G40" s="15">
        <f>IF(Runden!G40&gt;0,RANK(Runden!G40,Runden!G$4:G$53,0),0)</f>
        <v>0</v>
      </c>
      <c r="H40" s="15">
        <f>IF(Runden!H40&gt;0,RANK(Runden!H40,Runden!H$4:H$53,0),0)</f>
        <v>0</v>
      </c>
      <c r="I40" s="15">
        <f>IF(Runden!I40&gt;0,RANK(Runden!I40,Runden!I$4:I$53,0),0)</f>
        <v>0</v>
      </c>
      <c r="J40" s="15">
        <f>IF(Runden!J40&gt;0,RANK(Runden!J40,Runden!J$4:J$53,0),0)</f>
        <v>0</v>
      </c>
      <c r="K40" s="15">
        <f>IF(Runden!K40&gt;0,RANK(Runden!K40,Runden!K$4:K$53,0),0)</f>
        <v>0</v>
      </c>
      <c r="L40" s="15">
        <f>IF(Runden!L40&gt;0,RANK(Runden!L40,Runden!L$4:L$53,0),0)</f>
        <v>0</v>
      </c>
      <c r="M40" s="15">
        <f>IF(Runden!M40&gt;0,RANK(Runden!M40,Runden!M$4:M$53,0),0)</f>
        <v>0</v>
      </c>
      <c r="N40" s="15">
        <f>IF(Runden!N40&gt;0,RANK(Runden!N40,Runden!N$4:N$53,0),0)</f>
        <v>0</v>
      </c>
      <c r="O40" s="15">
        <f>IF(Runden!O40&gt;0,RANK(Runden!O40,Runden!O$4:O$53,0),0)</f>
        <v>0</v>
      </c>
      <c r="P40" s="15">
        <f>IF(Runden!P40&gt;0,RANK(Runden!P40,Runden!P$4:P$53,0),0)</f>
        <v>0</v>
      </c>
      <c r="Q40" s="15">
        <f>IF(Runden!Q40&gt;0,RANK(Runden!Q40,Runden!Q$4:Q$53,0),0)</f>
        <v>0</v>
      </c>
      <c r="R40" s="15">
        <f>IF(Runden!R40&gt;0,RANK(Runden!R40,Runden!R$4:R$53,0),0)</f>
        <v>0</v>
      </c>
      <c r="S40" s="15">
        <f>IF(Runden!S40&gt;0,RANK(Runden!S40,Runden!S$4:S$53,0),0)</f>
        <v>0</v>
      </c>
      <c r="T40" s="15">
        <f>IF(Runden!T40&gt;0,RANK(Runden!T40,Runden!T$4:T$53,0),0)</f>
        <v>0</v>
      </c>
      <c r="U40" s="15">
        <f>IF(Runden!U40&gt;0,RANK(Runden!U40,Runden!U$4:U$53,0),0)</f>
        <v>0</v>
      </c>
      <c r="V40" s="13"/>
      <c r="W40" s="72">
        <f t="shared" si="44"/>
        <v>0</v>
      </c>
      <c r="X40" s="72">
        <f t="shared" si="44"/>
        <v>0</v>
      </c>
      <c r="Y40" s="72">
        <f t="shared" si="44"/>
        <v>0</v>
      </c>
      <c r="Z40" s="72">
        <f t="shared" si="44"/>
        <v>0</v>
      </c>
      <c r="AA40" s="72">
        <f t="shared" si="44"/>
        <v>0</v>
      </c>
      <c r="AB40" s="72">
        <f t="shared" si="44"/>
        <v>0</v>
      </c>
      <c r="AC40" s="72">
        <f t="shared" si="44"/>
        <v>0</v>
      </c>
      <c r="AD40" s="72">
        <f t="shared" si="44"/>
        <v>0</v>
      </c>
      <c r="AE40" s="72">
        <f t="shared" si="44"/>
        <v>0</v>
      </c>
      <c r="AF40" s="72">
        <f t="shared" si="44"/>
        <v>0</v>
      </c>
      <c r="AG40" s="72">
        <f t="shared" si="44"/>
        <v>0</v>
      </c>
      <c r="AH40" s="72">
        <f t="shared" si="44"/>
        <v>0</v>
      </c>
      <c r="AI40" s="72">
        <f t="shared" si="44"/>
        <v>0</v>
      </c>
      <c r="AJ40" s="72">
        <f t="shared" si="44"/>
        <v>0</v>
      </c>
      <c r="AK40" s="72">
        <f t="shared" si="44"/>
        <v>0</v>
      </c>
      <c r="AL40" s="72">
        <f t="shared" si="44"/>
        <v>0</v>
      </c>
      <c r="AM40" s="72">
        <f t="shared" si="43"/>
        <v>0</v>
      </c>
      <c r="AN40" s="72">
        <f t="shared" si="43"/>
        <v>0</v>
      </c>
      <c r="AO40" s="72">
        <f t="shared" si="43"/>
        <v>0</v>
      </c>
      <c r="AP40" s="72">
        <f t="shared" si="43"/>
        <v>0</v>
      </c>
      <c r="AQ40" s="72">
        <f t="shared" si="43"/>
        <v>0</v>
      </c>
      <c r="AR40" s="72">
        <f t="shared" si="43"/>
        <v>0</v>
      </c>
      <c r="AS40" s="72">
        <f t="shared" si="43"/>
        <v>0</v>
      </c>
      <c r="AT40" s="72">
        <f t="shared" si="43"/>
        <v>0</v>
      </c>
      <c r="AU40" s="138">
        <f t="shared" si="39"/>
        <v>1</v>
      </c>
      <c r="AV40">
        <f t="shared" si="7"/>
        <v>0</v>
      </c>
      <c r="AW40">
        <f t="shared" si="8"/>
        <v>0</v>
      </c>
      <c r="AX40">
        <f t="shared" si="9"/>
        <v>0</v>
      </c>
      <c r="AY40">
        <f t="shared" si="10"/>
        <v>0</v>
      </c>
      <c r="AZ40">
        <f t="shared" si="11"/>
        <v>0</v>
      </c>
      <c r="BA40">
        <f t="shared" si="12"/>
        <v>0</v>
      </c>
      <c r="BB40">
        <f t="shared" si="13"/>
        <v>0</v>
      </c>
      <c r="BC40">
        <f t="shared" si="14"/>
        <v>0</v>
      </c>
      <c r="BD40" s="71">
        <f t="shared" si="45"/>
        <v>0</v>
      </c>
      <c r="BE40" s="3">
        <f t="shared" si="15"/>
        <v>0</v>
      </c>
      <c r="BF40" s="76">
        <f t="shared" si="16"/>
        <v>0</v>
      </c>
      <c r="BG40">
        <f t="shared" si="17"/>
        <v>0</v>
      </c>
      <c r="BH40">
        <f t="shared" si="18"/>
        <v>0</v>
      </c>
      <c r="BI40">
        <f t="shared" si="19"/>
        <v>0</v>
      </c>
      <c r="BJ40">
        <f t="shared" si="20"/>
        <v>0</v>
      </c>
      <c r="BK40">
        <f t="shared" si="21"/>
        <v>0</v>
      </c>
      <c r="BL40">
        <f t="shared" si="22"/>
        <v>0</v>
      </c>
      <c r="BM40">
        <f t="shared" si="23"/>
        <v>0</v>
      </c>
      <c r="BN40">
        <f t="shared" si="24"/>
        <v>0</v>
      </c>
      <c r="BO40" s="71">
        <f t="shared" si="46"/>
        <v>0</v>
      </c>
      <c r="BP40" s="3">
        <f t="shared" si="25"/>
        <v>0</v>
      </c>
      <c r="BQ40" s="77">
        <f t="shared" si="26"/>
        <v>0</v>
      </c>
      <c r="BR40">
        <f t="shared" si="27"/>
        <v>0</v>
      </c>
      <c r="BS40">
        <f t="shared" si="28"/>
        <v>0</v>
      </c>
      <c r="BT40">
        <f t="shared" si="29"/>
        <v>0</v>
      </c>
      <c r="BU40">
        <f t="shared" si="30"/>
        <v>0</v>
      </c>
      <c r="BV40">
        <f t="shared" si="31"/>
        <v>0</v>
      </c>
      <c r="BW40">
        <f t="shared" si="32"/>
        <v>0</v>
      </c>
      <c r="BX40">
        <f t="shared" si="33"/>
        <v>0</v>
      </c>
      <c r="BY40">
        <f t="shared" si="34"/>
        <v>0</v>
      </c>
      <c r="BZ40" s="71">
        <f t="shared" si="47"/>
        <v>0</v>
      </c>
      <c r="CA40" s="3">
        <f t="shared" si="35"/>
        <v>0</v>
      </c>
      <c r="CB40" s="78">
        <f t="shared" si="36"/>
        <v>0</v>
      </c>
      <c r="CC40" s="79">
        <f t="shared" si="37"/>
        <v>0</v>
      </c>
      <c r="CD40" s="139">
        <f t="shared" si="38"/>
        <v>1</v>
      </c>
    </row>
    <row r="41" spans="1:82">
      <c r="A41" s="14" t="str">
        <f>IF(Runden!A41="","",Runden!A41)</f>
        <v/>
      </c>
      <c r="B41" s="15">
        <f>IF(Runden!B41&gt;0,RANK(Runden!B41,Runden!B$4:B$53,0),0)</f>
        <v>0</v>
      </c>
      <c r="C41" s="15">
        <f>IF(Runden!C41&gt;0,RANK(Runden!C41,Runden!C$4:C$53,0),0)</f>
        <v>0</v>
      </c>
      <c r="D41" s="15">
        <f>IF(Runden!D41&gt;0,RANK(Runden!D41,Runden!D$4:D$53,0),0)</f>
        <v>0</v>
      </c>
      <c r="E41" s="15">
        <f>IF(Runden!E41&gt;0,RANK(Runden!E41,Runden!E$4:E$53,0),0)</f>
        <v>0</v>
      </c>
      <c r="F41" s="15">
        <f>IF(Runden!F41&gt;0,RANK(Runden!F41,Runden!F$4:F$53,0),0)</f>
        <v>0</v>
      </c>
      <c r="G41" s="15">
        <f>IF(Runden!G41&gt;0,RANK(Runden!G41,Runden!G$4:G$53,0),0)</f>
        <v>0</v>
      </c>
      <c r="H41" s="15">
        <f>IF(Runden!H41&gt;0,RANK(Runden!H41,Runden!H$4:H$53,0),0)</f>
        <v>0</v>
      </c>
      <c r="I41" s="15">
        <f>IF(Runden!I41&gt;0,RANK(Runden!I41,Runden!I$4:I$53,0),0)</f>
        <v>0</v>
      </c>
      <c r="J41" s="15">
        <f>IF(Runden!J41&gt;0,RANK(Runden!J41,Runden!J$4:J$53,0),0)</f>
        <v>0</v>
      </c>
      <c r="K41" s="15">
        <f>IF(Runden!K41&gt;0,RANK(Runden!K41,Runden!K$4:K$53,0),0)</f>
        <v>0</v>
      </c>
      <c r="L41" s="15">
        <f>IF(Runden!L41&gt;0,RANK(Runden!L41,Runden!L$4:L$53,0),0)</f>
        <v>0</v>
      </c>
      <c r="M41" s="15">
        <f>IF(Runden!M41&gt;0,RANK(Runden!M41,Runden!M$4:M$53,0),0)</f>
        <v>0</v>
      </c>
      <c r="N41" s="15">
        <f>IF(Runden!N41&gt;0,RANK(Runden!N41,Runden!N$4:N$53,0),0)</f>
        <v>0</v>
      </c>
      <c r="O41" s="15">
        <f>IF(Runden!O41&gt;0,RANK(Runden!O41,Runden!O$4:O$53,0),0)</f>
        <v>0</v>
      </c>
      <c r="P41" s="15">
        <f>IF(Runden!P41&gt;0,RANK(Runden!P41,Runden!P$4:P$53,0),0)</f>
        <v>0</v>
      </c>
      <c r="Q41" s="15">
        <f>IF(Runden!Q41&gt;0,RANK(Runden!Q41,Runden!Q$4:Q$53,0),0)</f>
        <v>0</v>
      </c>
      <c r="R41" s="15">
        <f>IF(Runden!R41&gt;0,RANK(Runden!R41,Runden!R$4:R$53,0),0)</f>
        <v>0</v>
      </c>
      <c r="S41" s="15">
        <f>IF(Runden!S41&gt;0,RANK(Runden!S41,Runden!S$4:S$53,0),0)</f>
        <v>0</v>
      </c>
      <c r="T41" s="15">
        <f>IF(Runden!T41&gt;0,RANK(Runden!T41,Runden!T$4:T$53,0),0)</f>
        <v>0</v>
      </c>
      <c r="U41" s="15">
        <f>IF(Runden!U41&gt;0,RANK(Runden!U41,Runden!U$4:U$53,0),0)</f>
        <v>0</v>
      </c>
      <c r="V41" s="13"/>
      <c r="W41" s="72">
        <f t="shared" si="44"/>
        <v>0</v>
      </c>
      <c r="X41" s="72">
        <f t="shared" si="44"/>
        <v>0</v>
      </c>
      <c r="Y41" s="72">
        <f t="shared" si="44"/>
        <v>0</v>
      </c>
      <c r="Z41" s="72">
        <f t="shared" si="44"/>
        <v>0</v>
      </c>
      <c r="AA41" s="72">
        <f t="shared" si="44"/>
        <v>0</v>
      </c>
      <c r="AB41" s="72">
        <f t="shared" si="44"/>
        <v>0</v>
      </c>
      <c r="AC41" s="72">
        <f t="shared" si="44"/>
        <v>0</v>
      </c>
      <c r="AD41" s="72">
        <f t="shared" si="44"/>
        <v>0</v>
      </c>
      <c r="AE41" s="72">
        <f t="shared" si="44"/>
        <v>0</v>
      </c>
      <c r="AF41" s="72">
        <f t="shared" si="44"/>
        <v>0</v>
      </c>
      <c r="AG41" s="72">
        <f t="shared" si="44"/>
        <v>0</v>
      </c>
      <c r="AH41" s="72">
        <f t="shared" si="44"/>
        <v>0</v>
      </c>
      <c r="AI41" s="72">
        <f t="shared" si="44"/>
        <v>0</v>
      </c>
      <c r="AJ41" s="72">
        <f t="shared" si="44"/>
        <v>0</v>
      </c>
      <c r="AK41" s="72">
        <f t="shared" si="44"/>
        <v>0</v>
      </c>
      <c r="AL41" s="72">
        <f t="shared" ref="AL41:AT53" si="48">COUNTIF($B41:$U41,AL$3)</f>
        <v>0</v>
      </c>
      <c r="AM41" s="72">
        <f t="shared" si="48"/>
        <v>0</v>
      </c>
      <c r="AN41" s="72">
        <f t="shared" si="48"/>
        <v>0</v>
      </c>
      <c r="AO41" s="72">
        <f t="shared" si="48"/>
        <v>0</v>
      </c>
      <c r="AP41" s="72">
        <f t="shared" si="48"/>
        <v>0</v>
      </c>
      <c r="AQ41" s="72">
        <f t="shared" si="48"/>
        <v>0</v>
      </c>
      <c r="AR41" s="72">
        <f t="shared" si="48"/>
        <v>0</v>
      </c>
      <c r="AS41" s="72">
        <f t="shared" si="48"/>
        <v>0</v>
      </c>
      <c r="AT41" s="72">
        <f t="shared" si="48"/>
        <v>0</v>
      </c>
      <c r="AU41" s="138">
        <f t="shared" si="39"/>
        <v>1</v>
      </c>
      <c r="AV41">
        <f t="shared" si="7"/>
        <v>0</v>
      </c>
      <c r="AW41">
        <f t="shared" si="8"/>
        <v>0</v>
      </c>
      <c r="AX41">
        <f t="shared" si="9"/>
        <v>0</v>
      </c>
      <c r="AY41">
        <f t="shared" si="10"/>
        <v>0</v>
      </c>
      <c r="AZ41">
        <f t="shared" si="11"/>
        <v>0</v>
      </c>
      <c r="BA41">
        <f t="shared" si="12"/>
        <v>0</v>
      </c>
      <c r="BB41">
        <f t="shared" si="13"/>
        <v>0</v>
      </c>
      <c r="BC41">
        <f t="shared" si="14"/>
        <v>0</v>
      </c>
      <c r="BD41" s="71">
        <f t="shared" si="45"/>
        <v>0</v>
      </c>
      <c r="BE41" s="3">
        <f t="shared" si="15"/>
        <v>0</v>
      </c>
      <c r="BF41" s="76">
        <f t="shared" si="16"/>
        <v>0</v>
      </c>
      <c r="BG41">
        <f t="shared" si="17"/>
        <v>0</v>
      </c>
      <c r="BH41">
        <f t="shared" si="18"/>
        <v>0</v>
      </c>
      <c r="BI41">
        <f t="shared" si="19"/>
        <v>0</v>
      </c>
      <c r="BJ41">
        <f t="shared" si="20"/>
        <v>0</v>
      </c>
      <c r="BK41">
        <f t="shared" si="21"/>
        <v>0</v>
      </c>
      <c r="BL41">
        <f t="shared" si="22"/>
        <v>0</v>
      </c>
      <c r="BM41">
        <f t="shared" si="23"/>
        <v>0</v>
      </c>
      <c r="BN41">
        <f t="shared" si="24"/>
        <v>0</v>
      </c>
      <c r="BO41" s="71">
        <f t="shared" si="46"/>
        <v>0</v>
      </c>
      <c r="BP41" s="3">
        <f t="shared" si="25"/>
        <v>0</v>
      </c>
      <c r="BQ41" s="77">
        <f t="shared" si="26"/>
        <v>0</v>
      </c>
      <c r="BR41">
        <f t="shared" si="27"/>
        <v>0</v>
      </c>
      <c r="BS41">
        <f t="shared" si="28"/>
        <v>0</v>
      </c>
      <c r="BT41">
        <f t="shared" si="29"/>
        <v>0</v>
      </c>
      <c r="BU41">
        <f t="shared" si="30"/>
        <v>0</v>
      </c>
      <c r="BV41">
        <f t="shared" si="31"/>
        <v>0</v>
      </c>
      <c r="BW41">
        <f t="shared" si="32"/>
        <v>0</v>
      </c>
      <c r="BX41">
        <f t="shared" si="33"/>
        <v>0</v>
      </c>
      <c r="BY41">
        <f t="shared" si="34"/>
        <v>0</v>
      </c>
      <c r="BZ41" s="71">
        <f t="shared" si="47"/>
        <v>0</v>
      </c>
      <c r="CA41" s="3">
        <f t="shared" si="35"/>
        <v>0</v>
      </c>
      <c r="CB41" s="78">
        <f t="shared" si="36"/>
        <v>0</v>
      </c>
      <c r="CC41" s="79">
        <f t="shared" si="37"/>
        <v>0</v>
      </c>
      <c r="CD41" s="139">
        <f t="shared" si="38"/>
        <v>1</v>
      </c>
    </row>
    <row r="42" spans="1:82">
      <c r="A42" s="14" t="str">
        <f>IF(Runden!A42="","",Runden!A42)</f>
        <v/>
      </c>
      <c r="B42" s="15">
        <f>IF(Runden!B42&gt;0,RANK(Runden!B42,Runden!B$4:B$53,0),0)</f>
        <v>0</v>
      </c>
      <c r="C42" s="15">
        <f>IF(Runden!C42&gt;0,RANK(Runden!C42,Runden!C$4:C$53,0),0)</f>
        <v>0</v>
      </c>
      <c r="D42" s="15">
        <f>IF(Runden!D42&gt;0,RANK(Runden!D42,Runden!D$4:D$53,0),0)</f>
        <v>0</v>
      </c>
      <c r="E42" s="15">
        <f>IF(Runden!E42&gt;0,RANK(Runden!E42,Runden!E$4:E$53,0),0)</f>
        <v>0</v>
      </c>
      <c r="F42" s="15">
        <f>IF(Runden!F42&gt;0,RANK(Runden!F42,Runden!F$4:F$53,0),0)</f>
        <v>0</v>
      </c>
      <c r="G42" s="15">
        <f>IF(Runden!G42&gt;0,RANK(Runden!G42,Runden!G$4:G$53,0),0)</f>
        <v>0</v>
      </c>
      <c r="H42" s="15">
        <f>IF(Runden!H42&gt;0,RANK(Runden!H42,Runden!H$4:H$53,0),0)</f>
        <v>0</v>
      </c>
      <c r="I42" s="15">
        <f>IF(Runden!I42&gt;0,RANK(Runden!I42,Runden!I$4:I$53,0),0)</f>
        <v>0</v>
      </c>
      <c r="J42" s="15">
        <f>IF(Runden!J42&gt;0,RANK(Runden!J42,Runden!J$4:J$53,0),0)</f>
        <v>0</v>
      </c>
      <c r="K42" s="15">
        <f>IF(Runden!K42&gt;0,RANK(Runden!K42,Runden!K$4:K$53,0),0)</f>
        <v>0</v>
      </c>
      <c r="L42" s="15">
        <f>IF(Runden!L42&gt;0,RANK(Runden!L42,Runden!L$4:L$53,0),0)</f>
        <v>0</v>
      </c>
      <c r="M42" s="15">
        <f>IF(Runden!M42&gt;0,RANK(Runden!M42,Runden!M$4:M$53,0),0)</f>
        <v>0</v>
      </c>
      <c r="N42" s="15">
        <f>IF(Runden!N42&gt;0,RANK(Runden!N42,Runden!N$4:N$53,0),0)</f>
        <v>0</v>
      </c>
      <c r="O42" s="15">
        <f>IF(Runden!O42&gt;0,RANK(Runden!O42,Runden!O$4:O$53,0),0)</f>
        <v>0</v>
      </c>
      <c r="P42" s="15">
        <f>IF(Runden!P42&gt;0,RANK(Runden!P42,Runden!P$4:P$53,0),0)</f>
        <v>0</v>
      </c>
      <c r="Q42" s="15">
        <f>IF(Runden!Q42&gt;0,RANK(Runden!Q42,Runden!Q$4:Q$53,0),0)</f>
        <v>0</v>
      </c>
      <c r="R42" s="15">
        <f>IF(Runden!R42&gt;0,RANK(Runden!R42,Runden!R$4:R$53,0),0)</f>
        <v>0</v>
      </c>
      <c r="S42" s="15">
        <f>IF(Runden!S42&gt;0,RANK(Runden!S42,Runden!S$4:S$53,0),0)</f>
        <v>0</v>
      </c>
      <c r="T42" s="15">
        <f>IF(Runden!T42&gt;0,RANK(Runden!T42,Runden!T$4:T$53,0),0)</f>
        <v>0</v>
      </c>
      <c r="U42" s="15">
        <f>IF(Runden!U42&gt;0,RANK(Runden!U42,Runden!U$4:U$53,0),0)</f>
        <v>0</v>
      </c>
      <c r="V42" s="13"/>
      <c r="W42" s="72">
        <f t="shared" ref="W42:AL53" si="49">COUNTIF($B42:$U42,W$3)</f>
        <v>0</v>
      </c>
      <c r="X42" s="72">
        <f t="shared" si="49"/>
        <v>0</v>
      </c>
      <c r="Y42" s="72">
        <f t="shared" si="49"/>
        <v>0</v>
      </c>
      <c r="Z42" s="72">
        <f t="shared" si="49"/>
        <v>0</v>
      </c>
      <c r="AA42" s="72">
        <f t="shared" si="49"/>
        <v>0</v>
      </c>
      <c r="AB42" s="72">
        <f t="shared" si="49"/>
        <v>0</v>
      </c>
      <c r="AC42" s="72">
        <f t="shared" si="49"/>
        <v>0</v>
      </c>
      <c r="AD42" s="72">
        <f t="shared" si="49"/>
        <v>0</v>
      </c>
      <c r="AE42" s="72">
        <f t="shared" si="49"/>
        <v>0</v>
      </c>
      <c r="AF42" s="72">
        <f t="shared" si="49"/>
        <v>0</v>
      </c>
      <c r="AG42" s="72">
        <f t="shared" si="49"/>
        <v>0</v>
      </c>
      <c r="AH42" s="72">
        <f t="shared" si="49"/>
        <v>0</v>
      </c>
      <c r="AI42" s="72">
        <f t="shared" si="49"/>
        <v>0</v>
      </c>
      <c r="AJ42" s="72">
        <f t="shared" si="49"/>
        <v>0</v>
      </c>
      <c r="AK42" s="72">
        <f t="shared" si="49"/>
        <v>0</v>
      </c>
      <c r="AL42" s="72">
        <f t="shared" si="49"/>
        <v>0</v>
      </c>
      <c r="AM42" s="72">
        <f t="shared" si="48"/>
        <v>0</v>
      </c>
      <c r="AN42" s="72">
        <f t="shared" si="48"/>
        <v>0</v>
      </c>
      <c r="AO42" s="72">
        <f t="shared" si="48"/>
        <v>0</v>
      </c>
      <c r="AP42" s="72">
        <f t="shared" si="48"/>
        <v>0</v>
      </c>
      <c r="AQ42" s="72">
        <f t="shared" si="48"/>
        <v>0</v>
      </c>
      <c r="AR42" s="72">
        <f t="shared" si="48"/>
        <v>0</v>
      </c>
      <c r="AS42" s="72">
        <f t="shared" si="48"/>
        <v>0</v>
      </c>
      <c r="AT42" s="72">
        <f t="shared" si="48"/>
        <v>0</v>
      </c>
      <c r="AU42" s="138">
        <f t="shared" si="39"/>
        <v>1</v>
      </c>
      <c r="AV42">
        <f t="shared" si="7"/>
        <v>0</v>
      </c>
      <c r="AW42">
        <f t="shared" si="8"/>
        <v>0</v>
      </c>
      <c r="AX42">
        <f t="shared" si="9"/>
        <v>0</v>
      </c>
      <c r="AY42">
        <f t="shared" si="10"/>
        <v>0</v>
      </c>
      <c r="AZ42">
        <f t="shared" si="11"/>
        <v>0</v>
      </c>
      <c r="BA42">
        <f t="shared" si="12"/>
        <v>0</v>
      </c>
      <c r="BB42">
        <f t="shared" si="13"/>
        <v>0</v>
      </c>
      <c r="BC42">
        <f t="shared" si="14"/>
        <v>0</v>
      </c>
      <c r="BD42" s="71">
        <f t="shared" si="45"/>
        <v>0</v>
      </c>
      <c r="BE42" s="3">
        <f t="shared" si="15"/>
        <v>0</v>
      </c>
      <c r="BF42" s="76">
        <f t="shared" si="16"/>
        <v>0</v>
      </c>
      <c r="BG42">
        <f t="shared" si="17"/>
        <v>0</v>
      </c>
      <c r="BH42">
        <f t="shared" si="18"/>
        <v>0</v>
      </c>
      <c r="BI42">
        <f t="shared" si="19"/>
        <v>0</v>
      </c>
      <c r="BJ42">
        <f t="shared" si="20"/>
        <v>0</v>
      </c>
      <c r="BK42">
        <f t="shared" si="21"/>
        <v>0</v>
      </c>
      <c r="BL42">
        <f t="shared" si="22"/>
        <v>0</v>
      </c>
      <c r="BM42">
        <f t="shared" si="23"/>
        <v>0</v>
      </c>
      <c r="BN42">
        <f t="shared" si="24"/>
        <v>0</v>
      </c>
      <c r="BO42" s="71">
        <f t="shared" si="46"/>
        <v>0</v>
      </c>
      <c r="BP42" s="3">
        <f t="shared" si="25"/>
        <v>0</v>
      </c>
      <c r="BQ42" s="77">
        <f t="shared" si="26"/>
        <v>0</v>
      </c>
      <c r="BR42">
        <f t="shared" si="27"/>
        <v>0</v>
      </c>
      <c r="BS42">
        <f t="shared" si="28"/>
        <v>0</v>
      </c>
      <c r="BT42">
        <f t="shared" si="29"/>
        <v>0</v>
      </c>
      <c r="BU42">
        <f t="shared" si="30"/>
        <v>0</v>
      </c>
      <c r="BV42">
        <f t="shared" si="31"/>
        <v>0</v>
      </c>
      <c r="BW42">
        <f t="shared" si="32"/>
        <v>0</v>
      </c>
      <c r="BX42">
        <f t="shared" si="33"/>
        <v>0</v>
      </c>
      <c r="BY42">
        <f t="shared" si="34"/>
        <v>0</v>
      </c>
      <c r="BZ42" s="71">
        <f t="shared" si="47"/>
        <v>0</v>
      </c>
      <c r="CA42" s="3">
        <f t="shared" si="35"/>
        <v>0</v>
      </c>
      <c r="CB42" s="78">
        <f t="shared" si="36"/>
        <v>0</v>
      </c>
      <c r="CC42" s="79">
        <f t="shared" si="37"/>
        <v>0</v>
      </c>
      <c r="CD42" s="139">
        <f t="shared" si="38"/>
        <v>1</v>
      </c>
    </row>
    <row r="43" spans="1:82">
      <c r="A43" s="14" t="str">
        <f>IF(Runden!A43="","",Runden!A43)</f>
        <v/>
      </c>
      <c r="B43" s="15">
        <f>IF(Runden!B43&gt;0,RANK(Runden!B43,Runden!B$4:B$53,0),0)</f>
        <v>0</v>
      </c>
      <c r="C43" s="15">
        <f>IF(Runden!C43&gt;0,RANK(Runden!C43,Runden!C$4:C$53,0),0)</f>
        <v>0</v>
      </c>
      <c r="D43" s="15">
        <f>IF(Runden!D43&gt;0,RANK(Runden!D43,Runden!D$4:D$53,0),0)</f>
        <v>0</v>
      </c>
      <c r="E43" s="15">
        <f>IF(Runden!E43&gt;0,RANK(Runden!E43,Runden!E$4:E$53,0),0)</f>
        <v>0</v>
      </c>
      <c r="F43" s="15">
        <f>IF(Runden!F43&gt;0,RANK(Runden!F43,Runden!F$4:F$53,0),0)</f>
        <v>0</v>
      </c>
      <c r="G43" s="15">
        <f>IF(Runden!G43&gt;0,RANK(Runden!G43,Runden!G$4:G$53,0),0)</f>
        <v>0</v>
      </c>
      <c r="H43" s="15">
        <f>IF(Runden!H43&gt;0,RANK(Runden!H43,Runden!H$4:H$53,0),0)</f>
        <v>0</v>
      </c>
      <c r="I43" s="15">
        <f>IF(Runden!I43&gt;0,RANK(Runden!I43,Runden!I$4:I$53,0),0)</f>
        <v>0</v>
      </c>
      <c r="J43" s="15">
        <f>IF(Runden!J43&gt;0,RANK(Runden!J43,Runden!J$4:J$53,0),0)</f>
        <v>0</v>
      </c>
      <c r="K43" s="15">
        <f>IF(Runden!K43&gt;0,RANK(Runden!K43,Runden!K$4:K$53,0),0)</f>
        <v>0</v>
      </c>
      <c r="L43" s="15">
        <f>IF(Runden!L43&gt;0,RANK(Runden!L43,Runden!L$4:L$53,0),0)</f>
        <v>0</v>
      </c>
      <c r="M43" s="15">
        <f>IF(Runden!M43&gt;0,RANK(Runden!M43,Runden!M$4:M$53,0),0)</f>
        <v>0</v>
      </c>
      <c r="N43" s="15">
        <f>IF(Runden!N43&gt;0,RANK(Runden!N43,Runden!N$4:N$53,0),0)</f>
        <v>0</v>
      </c>
      <c r="O43" s="15">
        <f>IF(Runden!O43&gt;0,RANK(Runden!O43,Runden!O$4:O$53,0),0)</f>
        <v>0</v>
      </c>
      <c r="P43" s="15">
        <f>IF(Runden!P43&gt;0,RANK(Runden!P43,Runden!P$4:P$53,0),0)</f>
        <v>0</v>
      </c>
      <c r="Q43" s="15">
        <f>IF(Runden!Q43&gt;0,RANK(Runden!Q43,Runden!Q$4:Q$53,0),0)</f>
        <v>0</v>
      </c>
      <c r="R43" s="15">
        <f>IF(Runden!R43&gt;0,RANK(Runden!R43,Runden!R$4:R$53,0),0)</f>
        <v>0</v>
      </c>
      <c r="S43" s="15">
        <f>IF(Runden!S43&gt;0,RANK(Runden!S43,Runden!S$4:S$53,0),0)</f>
        <v>0</v>
      </c>
      <c r="T43" s="15">
        <f>IF(Runden!T43&gt;0,RANK(Runden!T43,Runden!T$4:T$53,0),0)</f>
        <v>0</v>
      </c>
      <c r="U43" s="15">
        <f>IF(Runden!U43&gt;0,RANK(Runden!U43,Runden!U$4:U$53,0),0)</f>
        <v>0</v>
      </c>
      <c r="V43" s="13"/>
      <c r="W43" s="72">
        <f t="shared" si="49"/>
        <v>0</v>
      </c>
      <c r="X43" s="72">
        <f t="shared" si="49"/>
        <v>0</v>
      </c>
      <c r="Y43" s="72">
        <f t="shared" si="49"/>
        <v>0</v>
      </c>
      <c r="Z43" s="72">
        <f t="shared" si="49"/>
        <v>0</v>
      </c>
      <c r="AA43" s="72">
        <f t="shared" si="49"/>
        <v>0</v>
      </c>
      <c r="AB43" s="72">
        <f t="shared" si="49"/>
        <v>0</v>
      </c>
      <c r="AC43" s="72">
        <f t="shared" si="49"/>
        <v>0</v>
      </c>
      <c r="AD43" s="72">
        <f t="shared" si="49"/>
        <v>0</v>
      </c>
      <c r="AE43" s="72">
        <f t="shared" si="49"/>
        <v>0</v>
      </c>
      <c r="AF43" s="72">
        <f t="shared" si="49"/>
        <v>0</v>
      </c>
      <c r="AG43" s="72">
        <f t="shared" si="49"/>
        <v>0</v>
      </c>
      <c r="AH43" s="72">
        <f t="shared" si="49"/>
        <v>0</v>
      </c>
      <c r="AI43" s="72">
        <f t="shared" si="49"/>
        <v>0</v>
      </c>
      <c r="AJ43" s="72">
        <f t="shared" si="49"/>
        <v>0</v>
      </c>
      <c r="AK43" s="72">
        <f t="shared" si="49"/>
        <v>0</v>
      </c>
      <c r="AL43" s="72">
        <f t="shared" si="49"/>
        <v>0</v>
      </c>
      <c r="AM43" s="72">
        <f t="shared" si="48"/>
        <v>0</v>
      </c>
      <c r="AN43" s="72">
        <f t="shared" si="48"/>
        <v>0</v>
      </c>
      <c r="AO43" s="72">
        <f t="shared" si="48"/>
        <v>0</v>
      </c>
      <c r="AP43" s="72">
        <f t="shared" si="48"/>
        <v>0</v>
      </c>
      <c r="AQ43" s="72">
        <f t="shared" si="48"/>
        <v>0</v>
      </c>
      <c r="AR43" s="72">
        <f t="shared" si="48"/>
        <v>0</v>
      </c>
      <c r="AS43" s="72">
        <f t="shared" si="48"/>
        <v>0</v>
      </c>
      <c r="AT43" s="72">
        <f t="shared" si="48"/>
        <v>0</v>
      </c>
      <c r="AU43" s="138">
        <f t="shared" si="39"/>
        <v>1</v>
      </c>
      <c r="AV43">
        <f t="shared" si="7"/>
        <v>0</v>
      </c>
      <c r="AW43">
        <f t="shared" si="8"/>
        <v>0</v>
      </c>
      <c r="AX43">
        <f t="shared" si="9"/>
        <v>0</v>
      </c>
      <c r="AY43">
        <f t="shared" si="10"/>
        <v>0</v>
      </c>
      <c r="AZ43">
        <f t="shared" si="11"/>
        <v>0</v>
      </c>
      <c r="BA43">
        <f t="shared" si="12"/>
        <v>0</v>
      </c>
      <c r="BB43">
        <f t="shared" si="13"/>
        <v>0</v>
      </c>
      <c r="BC43">
        <f t="shared" si="14"/>
        <v>0</v>
      </c>
      <c r="BD43" s="71">
        <f t="shared" si="45"/>
        <v>0</v>
      </c>
      <c r="BE43" s="3">
        <f t="shared" si="15"/>
        <v>0</v>
      </c>
      <c r="BF43" s="76">
        <f t="shared" si="16"/>
        <v>0</v>
      </c>
      <c r="BG43">
        <f t="shared" si="17"/>
        <v>0</v>
      </c>
      <c r="BH43">
        <f t="shared" si="18"/>
        <v>0</v>
      </c>
      <c r="BI43">
        <f t="shared" si="19"/>
        <v>0</v>
      </c>
      <c r="BJ43">
        <f t="shared" si="20"/>
        <v>0</v>
      </c>
      <c r="BK43">
        <f t="shared" si="21"/>
        <v>0</v>
      </c>
      <c r="BL43">
        <f t="shared" si="22"/>
        <v>0</v>
      </c>
      <c r="BM43">
        <f t="shared" si="23"/>
        <v>0</v>
      </c>
      <c r="BN43">
        <f t="shared" si="24"/>
        <v>0</v>
      </c>
      <c r="BO43" s="71">
        <f t="shared" si="46"/>
        <v>0</v>
      </c>
      <c r="BP43" s="3">
        <f t="shared" si="25"/>
        <v>0</v>
      </c>
      <c r="BQ43" s="77">
        <f t="shared" si="26"/>
        <v>0</v>
      </c>
      <c r="BR43">
        <f t="shared" si="27"/>
        <v>0</v>
      </c>
      <c r="BS43">
        <f t="shared" si="28"/>
        <v>0</v>
      </c>
      <c r="BT43">
        <f t="shared" si="29"/>
        <v>0</v>
      </c>
      <c r="BU43">
        <f t="shared" si="30"/>
        <v>0</v>
      </c>
      <c r="BV43">
        <f t="shared" si="31"/>
        <v>0</v>
      </c>
      <c r="BW43">
        <f t="shared" si="32"/>
        <v>0</v>
      </c>
      <c r="BX43">
        <f t="shared" si="33"/>
        <v>0</v>
      </c>
      <c r="BY43">
        <f t="shared" si="34"/>
        <v>0</v>
      </c>
      <c r="BZ43" s="71">
        <f t="shared" si="47"/>
        <v>0</v>
      </c>
      <c r="CA43" s="3">
        <f t="shared" si="35"/>
        <v>0</v>
      </c>
      <c r="CB43" s="78">
        <f t="shared" si="36"/>
        <v>0</v>
      </c>
      <c r="CC43" s="79">
        <f t="shared" si="37"/>
        <v>0</v>
      </c>
      <c r="CD43" s="139">
        <f t="shared" si="38"/>
        <v>1</v>
      </c>
    </row>
    <row r="44" spans="1:82">
      <c r="A44" s="14" t="str">
        <f>IF(Runden!A44="","",Runden!A44)</f>
        <v/>
      </c>
      <c r="B44" s="15">
        <f>IF(Runden!B44&gt;0,RANK(Runden!B44,Runden!B$4:B$53,0),0)</f>
        <v>0</v>
      </c>
      <c r="C44" s="15">
        <f>IF(Runden!C44&gt;0,RANK(Runden!C44,Runden!C$4:C$53,0),0)</f>
        <v>0</v>
      </c>
      <c r="D44" s="15">
        <f>IF(Runden!D44&gt;0,RANK(Runden!D44,Runden!D$4:D$53,0),0)</f>
        <v>0</v>
      </c>
      <c r="E44" s="15">
        <f>IF(Runden!E44&gt;0,RANK(Runden!E44,Runden!E$4:E$53,0),0)</f>
        <v>0</v>
      </c>
      <c r="F44" s="15">
        <f>IF(Runden!F44&gt;0,RANK(Runden!F44,Runden!F$4:F$53,0),0)</f>
        <v>0</v>
      </c>
      <c r="G44" s="15">
        <f>IF(Runden!G44&gt;0,RANK(Runden!G44,Runden!G$4:G$53,0),0)</f>
        <v>0</v>
      </c>
      <c r="H44" s="15">
        <f>IF(Runden!H44&gt;0,RANK(Runden!H44,Runden!H$4:H$53,0),0)</f>
        <v>0</v>
      </c>
      <c r="I44" s="15">
        <f>IF(Runden!I44&gt;0,RANK(Runden!I44,Runden!I$4:I$53,0),0)</f>
        <v>0</v>
      </c>
      <c r="J44" s="15">
        <f>IF(Runden!J44&gt;0,RANK(Runden!J44,Runden!J$4:J$53,0),0)</f>
        <v>0</v>
      </c>
      <c r="K44" s="15">
        <f>IF(Runden!K44&gt;0,RANK(Runden!K44,Runden!K$4:K$53,0),0)</f>
        <v>0</v>
      </c>
      <c r="L44" s="15">
        <f>IF(Runden!L44&gt;0,RANK(Runden!L44,Runden!L$4:L$53,0),0)</f>
        <v>0</v>
      </c>
      <c r="M44" s="15">
        <f>IF(Runden!M44&gt;0,RANK(Runden!M44,Runden!M$4:M$53,0),0)</f>
        <v>0</v>
      </c>
      <c r="N44" s="15">
        <f>IF(Runden!N44&gt;0,RANK(Runden!N44,Runden!N$4:N$53,0),0)</f>
        <v>0</v>
      </c>
      <c r="O44" s="15">
        <f>IF(Runden!O44&gt;0,RANK(Runden!O44,Runden!O$4:O$53,0),0)</f>
        <v>0</v>
      </c>
      <c r="P44" s="15">
        <f>IF(Runden!P44&gt;0,RANK(Runden!P44,Runden!P$4:P$53,0),0)</f>
        <v>0</v>
      </c>
      <c r="Q44" s="15">
        <f>IF(Runden!Q44&gt;0,RANK(Runden!Q44,Runden!Q$4:Q$53,0),0)</f>
        <v>0</v>
      </c>
      <c r="R44" s="15">
        <f>IF(Runden!R44&gt;0,RANK(Runden!R44,Runden!R$4:R$53,0),0)</f>
        <v>0</v>
      </c>
      <c r="S44" s="15">
        <f>IF(Runden!S44&gt;0,RANK(Runden!S44,Runden!S$4:S$53,0),0)</f>
        <v>0</v>
      </c>
      <c r="T44" s="15">
        <f>IF(Runden!T44&gt;0,RANK(Runden!T44,Runden!T$4:T$53,0),0)</f>
        <v>0</v>
      </c>
      <c r="U44" s="15">
        <f>IF(Runden!U44&gt;0,RANK(Runden!U44,Runden!U$4:U$53,0),0)</f>
        <v>0</v>
      </c>
      <c r="V44" s="13"/>
      <c r="W44" s="72">
        <f t="shared" si="49"/>
        <v>0</v>
      </c>
      <c r="X44" s="72">
        <f t="shared" si="49"/>
        <v>0</v>
      </c>
      <c r="Y44" s="72">
        <f t="shared" si="49"/>
        <v>0</v>
      </c>
      <c r="Z44" s="72">
        <f t="shared" si="49"/>
        <v>0</v>
      </c>
      <c r="AA44" s="72">
        <f t="shared" si="49"/>
        <v>0</v>
      </c>
      <c r="AB44" s="72">
        <f t="shared" si="49"/>
        <v>0</v>
      </c>
      <c r="AC44" s="72">
        <f t="shared" si="49"/>
        <v>0</v>
      </c>
      <c r="AD44" s="72">
        <f t="shared" si="49"/>
        <v>0</v>
      </c>
      <c r="AE44" s="72">
        <f t="shared" si="49"/>
        <v>0</v>
      </c>
      <c r="AF44" s="72">
        <f t="shared" si="49"/>
        <v>0</v>
      </c>
      <c r="AG44" s="72">
        <f t="shared" si="49"/>
        <v>0</v>
      </c>
      <c r="AH44" s="72">
        <f t="shared" si="49"/>
        <v>0</v>
      </c>
      <c r="AI44" s="72">
        <f t="shared" si="49"/>
        <v>0</v>
      </c>
      <c r="AJ44" s="72">
        <f t="shared" si="49"/>
        <v>0</v>
      </c>
      <c r="AK44" s="72">
        <f t="shared" si="49"/>
        <v>0</v>
      </c>
      <c r="AL44" s="72">
        <f t="shared" si="49"/>
        <v>0</v>
      </c>
      <c r="AM44" s="72">
        <f t="shared" si="48"/>
        <v>0</v>
      </c>
      <c r="AN44" s="72">
        <f t="shared" si="48"/>
        <v>0</v>
      </c>
      <c r="AO44" s="72">
        <f t="shared" si="48"/>
        <v>0</v>
      </c>
      <c r="AP44" s="72">
        <f t="shared" si="48"/>
        <v>0</v>
      </c>
      <c r="AQ44" s="72">
        <f t="shared" si="48"/>
        <v>0</v>
      </c>
      <c r="AR44" s="72">
        <f t="shared" si="48"/>
        <v>0</v>
      </c>
      <c r="AS44" s="72">
        <f t="shared" si="48"/>
        <v>0</v>
      </c>
      <c r="AT44" s="72">
        <f t="shared" si="48"/>
        <v>0</v>
      </c>
      <c r="AU44" s="138">
        <f t="shared" si="39"/>
        <v>1</v>
      </c>
      <c r="AV44">
        <f t="shared" si="7"/>
        <v>0</v>
      </c>
      <c r="AW44">
        <f t="shared" si="8"/>
        <v>0</v>
      </c>
      <c r="AX44">
        <f t="shared" si="9"/>
        <v>0</v>
      </c>
      <c r="AY44">
        <f t="shared" si="10"/>
        <v>0</v>
      </c>
      <c r="AZ44">
        <f t="shared" si="11"/>
        <v>0</v>
      </c>
      <c r="BA44">
        <f t="shared" si="12"/>
        <v>0</v>
      </c>
      <c r="BB44">
        <f t="shared" si="13"/>
        <v>0</v>
      </c>
      <c r="BC44">
        <f t="shared" si="14"/>
        <v>0</v>
      </c>
      <c r="BD44" s="71">
        <f t="shared" si="45"/>
        <v>0</v>
      </c>
      <c r="BE44" s="3">
        <f t="shared" si="15"/>
        <v>0</v>
      </c>
      <c r="BF44" s="76">
        <f t="shared" si="16"/>
        <v>0</v>
      </c>
      <c r="BG44">
        <f t="shared" si="17"/>
        <v>0</v>
      </c>
      <c r="BH44">
        <f t="shared" si="18"/>
        <v>0</v>
      </c>
      <c r="BI44">
        <f t="shared" si="19"/>
        <v>0</v>
      </c>
      <c r="BJ44">
        <f t="shared" si="20"/>
        <v>0</v>
      </c>
      <c r="BK44">
        <f t="shared" si="21"/>
        <v>0</v>
      </c>
      <c r="BL44">
        <f t="shared" si="22"/>
        <v>0</v>
      </c>
      <c r="BM44">
        <f t="shared" si="23"/>
        <v>0</v>
      </c>
      <c r="BN44">
        <f t="shared" si="24"/>
        <v>0</v>
      </c>
      <c r="BO44" s="71">
        <f t="shared" si="46"/>
        <v>0</v>
      </c>
      <c r="BP44" s="3">
        <f t="shared" si="25"/>
        <v>0</v>
      </c>
      <c r="BQ44" s="77">
        <f t="shared" si="26"/>
        <v>0</v>
      </c>
      <c r="BR44">
        <f t="shared" si="27"/>
        <v>0</v>
      </c>
      <c r="BS44">
        <f t="shared" si="28"/>
        <v>0</v>
      </c>
      <c r="BT44">
        <f t="shared" si="29"/>
        <v>0</v>
      </c>
      <c r="BU44">
        <f t="shared" si="30"/>
        <v>0</v>
      </c>
      <c r="BV44">
        <f t="shared" si="31"/>
        <v>0</v>
      </c>
      <c r="BW44">
        <f t="shared" si="32"/>
        <v>0</v>
      </c>
      <c r="BX44">
        <f t="shared" si="33"/>
        <v>0</v>
      </c>
      <c r="BY44">
        <f t="shared" si="34"/>
        <v>0</v>
      </c>
      <c r="BZ44" s="71">
        <f t="shared" si="47"/>
        <v>0</v>
      </c>
      <c r="CA44" s="3">
        <f t="shared" si="35"/>
        <v>0</v>
      </c>
      <c r="CB44" s="78">
        <f t="shared" si="36"/>
        <v>0</v>
      </c>
      <c r="CC44" s="79">
        <f t="shared" si="37"/>
        <v>0</v>
      </c>
      <c r="CD44" s="139">
        <f t="shared" si="38"/>
        <v>1</v>
      </c>
    </row>
    <row r="45" spans="1:82">
      <c r="A45" s="14" t="str">
        <f>IF(Runden!A45="","",Runden!A45)</f>
        <v/>
      </c>
      <c r="B45" s="15">
        <f>IF(Runden!B45&gt;0,RANK(Runden!B45,Runden!B$4:B$53,0),0)</f>
        <v>0</v>
      </c>
      <c r="C45" s="15">
        <f>IF(Runden!C45&gt;0,RANK(Runden!C45,Runden!C$4:C$53,0),0)</f>
        <v>0</v>
      </c>
      <c r="D45" s="15">
        <f>IF(Runden!D45&gt;0,RANK(Runden!D45,Runden!D$4:D$53,0),0)</f>
        <v>0</v>
      </c>
      <c r="E45" s="15">
        <f>IF(Runden!E45&gt;0,RANK(Runden!E45,Runden!E$4:E$53,0),0)</f>
        <v>0</v>
      </c>
      <c r="F45" s="15">
        <f>IF(Runden!F45&gt;0,RANK(Runden!F45,Runden!F$4:F$53,0),0)</f>
        <v>0</v>
      </c>
      <c r="G45" s="15">
        <f>IF(Runden!G45&gt;0,RANK(Runden!G45,Runden!G$4:G$53,0),0)</f>
        <v>0</v>
      </c>
      <c r="H45" s="15">
        <f>IF(Runden!H45&gt;0,RANK(Runden!H45,Runden!H$4:H$53,0),0)</f>
        <v>0</v>
      </c>
      <c r="I45" s="15">
        <f>IF(Runden!I45&gt;0,RANK(Runden!I45,Runden!I$4:I$53,0),0)</f>
        <v>0</v>
      </c>
      <c r="J45" s="15">
        <f>IF(Runden!J45&gt;0,RANK(Runden!J45,Runden!J$4:J$53,0),0)</f>
        <v>0</v>
      </c>
      <c r="K45" s="15">
        <f>IF(Runden!K45&gt;0,RANK(Runden!K45,Runden!K$4:K$53,0),0)</f>
        <v>0</v>
      </c>
      <c r="L45" s="15">
        <f>IF(Runden!L45&gt;0,RANK(Runden!L45,Runden!L$4:L$53,0),0)</f>
        <v>0</v>
      </c>
      <c r="M45" s="15">
        <f>IF(Runden!M45&gt;0,RANK(Runden!M45,Runden!M$4:M$53,0),0)</f>
        <v>0</v>
      </c>
      <c r="N45" s="15">
        <f>IF(Runden!N45&gt;0,RANK(Runden!N45,Runden!N$4:N$53,0),0)</f>
        <v>0</v>
      </c>
      <c r="O45" s="15">
        <f>IF(Runden!O45&gt;0,RANK(Runden!O45,Runden!O$4:O$53,0),0)</f>
        <v>0</v>
      </c>
      <c r="P45" s="15">
        <f>IF(Runden!P45&gt;0,RANK(Runden!P45,Runden!P$4:P$53,0),0)</f>
        <v>0</v>
      </c>
      <c r="Q45" s="15">
        <f>IF(Runden!Q45&gt;0,RANK(Runden!Q45,Runden!Q$4:Q$53,0),0)</f>
        <v>0</v>
      </c>
      <c r="R45" s="15">
        <f>IF(Runden!R45&gt;0,RANK(Runden!R45,Runden!R$4:R$53,0),0)</f>
        <v>0</v>
      </c>
      <c r="S45" s="15">
        <f>IF(Runden!S45&gt;0,RANK(Runden!S45,Runden!S$4:S$53,0),0)</f>
        <v>0</v>
      </c>
      <c r="T45" s="15">
        <f>IF(Runden!T45&gt;0,RANK(Runden!T45,Runden!T$4:T$53,0),0)</f>
        <v>0</v>
      </c>
      <c r="U45" s="15">
        <f>IF(Runden!U45&gt;0,RANK(Runden!U45,Runden!U$4:U$53,0),0)</f>
        <v>0</v>
      </c>
      <c r="V45" s="13"/>
      <c r="W45" s="72">
        <f t="shared" si="49"/>
        <v>0</v>
      </c>
      <c r="X45" s="72">
        <f t="shared" si="49"/>
        <v>0</v>
      </c>
      <c r="Y45" s="72">
        <f t="shared" si="49"/>
        <v>0</v>
      </c>
      <c r="Z45" s="72">
        <f t="shared" si="49"/>
        <v>0</v>
      </c>
      <c r="AA45" s="72">
        <f t="shared" si="49"/>
        <v>0</v>
      </c>
      <c r="AB45" s="72">
        <f t="shared" si="49"/>
        <v>0</v>
      </c>
      <c r="AC45" s="72">
        <f t="shared" si="49"/>
        <v>0</v>
      </c>
      <c r="AD45" s="72">
        <f t="shared" si="49"/>
        <v>0</v>
      </c>
      <c r="AE45" s="72">
        <f t="shared" si="49"/>
        <v>0</v>
      </c>
      <c r="AF45" s="72">
        <f t="shared" si="49"/>
        <v>0</v>
      </c>
      <c r="AG45" s="72">
        <f t="shared" si="49"/>
        <v>0</v>
      </c>
      <c r="AH45" s="72">
        <f t="shared" si="49"/>
        <v>0</v>
      </c>
      <c r="AI45" s="72">
        <f t="shared" si="49"/>
        <v>0</v>
      </c>
      <c r="AJ45" s="72">
        <f t="shared" si="49"/>
        <v>0</v>
      </c>
      <c r="AK45" s="72">
        <f t="shared" si="49"/>
        <v>0</v>
      </c>
      <c r="AL45" s="72">
        <f t="shared" si="49"/>
        <v>0</v>
      </c>
      <c r="AM45" s="72">
        <f t="shared" si="48"/>
        <v>0</v>
      </c>
      <c r="AN45" s="72">
        <f t="shared" si="48"/>
        <v>0</v>
      </c>
      <c r="AO45" s="72">
        <f t="shared" si="48"/>
        <v>0</v>
      </c>
      <c r="AP45" s="72">
        <f t="shared" si="48"/>
        <v>0</v>
      </c>
      <c r="AQ45" s="72">
        <f t="shared" si="48"/>
        <v>0</v>
      </c>
      <c r="AR45" s="72">
        <f t="shared" si="48"/>
        <v>0</v>
      </c>
      <c r="AS45" s="72">
        <f t="shared" si="48"/>
        <v>0</v>
      </c>
      <c r="AT45" s="72">
        <f t="shared" si="48"/>
        <v>0</v>
      </c>
      <c r="AU45" s="138">
        <f t="shared" si="39"/>
        <v>1</v>
      </c>
      <c r="AV45">
        <f t="shared" si="7"/>
        <v>0</v>
      </c>
      <c r="AW45">
        <f t="shared" si="8"/>
        <v>0</v>
      </c>
      <c r="AX45">
        <f t="shared" si="9"/>
        <v>0</v>
      </c>
      <c r="AY45">
        <f t="shared" si="10"/>
        <v>0</v>
      </c>
      <c r="AZ45">
        <f t="shared" si="11"/>
        <v>0</v>
      </c>
      <c r="BA45">
        <f t="shared" si="12"/>
        <v>0</v>
      </c>
      <c r="BB45">
        <f t="shared" si="13"/>
        <v>0</v>
      </c>
      <c r="BC45">
        <f t="shared" si="14"/>
        <v>0</v>
      </c>
      <c r="BD45" s="71">
        <f t="shared" si="45"/>
        <v>0</v>
      </c>
      <c r="BE45" s="3">
        <f t="shared" si="15"/>
        <v>0</v>
      </c>
      <c r="BF45" s="76">
        <f t="shared" si="16"/>
        <v>0</v>
      </c>
      <c r="BG45">
        <f t="shared" si="17"/>
        <v>0</v>
      </c>
      <c r="BH45">
        <f t="shared" si="18"/>
        <v>0</v>
      </c>
      <c r="BI45">
        <f t="shared" si="19"/>
        <v>0</v>
      </c>
      <c r="BJ45">
        <f t="shared" si="20"/>
        <v>0</v>
      </c>
      <c r="BK45">
        <f t="shared" si="21"/>
        <v>0</v>
      </c>
      <c r="BL45">
        <f t="shared" si="22"/>
        <v>0</v>
      </c>
      <c r="BM45">
        <f t="shared" si="23"/>
        <v>0</v>
      </c>
      <c r="BN45">
        <f t="shared" si="24"/>
        <v>0</v>
      </c>
      <c r="BO45" s="71">
        <f t="shared" si="46"/>
        <v>0</v>
      </c>
      <c r="BP45" s="3">
        <f t="shared" si="25"/>
        <v>0</v>
      </c>
      <c r="BQ45" s="77">
        <f t="shared" si="26"/>
        <v>0</v>
      </c>
      <c r="BR45">
        <f t="shared" si="27"/>
        <v>0</v>
      </c>
      <c r="BS45">
        <f t="shared" si="28"/>
        <v>0</v>
      </c>
      <c r="BT45">
        <f t="shared" si="29"/>
        <v>0</v>
      </c>
      <c r="BU45">
        <f t="shared" si="30"/>
        <v>0</v>
      </c>
      <c r="BV45">
        <f t="shared" si="31"/>
        <v>0</v>
      </c>
      <c r="BW45">
        <f t="shared" si="32"/>
        <v>0</v>
      </c>
      <c r="BX45">
        <f t="shared" si="33"/>
        <v>0</v>
      </c>
      <c r="BY45">
        <f t="shared" si="34"/>
        <v>0</v>
      </c>
      <c r="BZ45" s="71">
        <f t="shared" si="47"/>
        <v>0</v>
      </c>
      <c r="CA45" s="3">
        <f t="shared" si="35"/>
        <v>0</v>
      </c>
      <c r="CB45" s="78">
        <f t="shared" si="36"/>
        <v>0</v>
      </c>
      <c r="CC45" s="79">
        <f t="shared" si="37"/>
        <v>0</v>
      </c>
      <c r="CD45" s="139">
        <f t="shared" si="38"/>
        <v>1</v>
      </c>
    </row>
    <row r="46" spans="1:82">
      <c r="A46" s="14" t="str">
        <f>IF(Runden!A46="","",Runden!A46)</f>
        <v/>
      </c>
      <c r="B46" s="15">
        <f>IF(Runden!B46&gt;0,RANK(Runden!B46,Runden!B$4:B$53,0),0)</f>
        <v>0</v>
      </c>
      <c r="C46" s="15">
        <f>IF(Runden!C46&gt;0,RANK(Runden!C46,Runden!C$4:C$53,0),0)</f>
        <v>0</v>
      </c>
      <c r="D46" s="15">
        <f>IF(Runden!D46&gt;0,RANK(Runden!D46,Runden!D$4:D$53,0),0)</f>
        <v>0</v>
      </c>
      <c r="E46" s="15">
        <f>IF(Runden!E46&gt;0,RANK(Runden!E46,Runden!E$4:E$53,0),0)</f>
        <v>0</v>
      </c>
      <c r="F46" s="15">
        <f>IF(Runden!F46&gt;0,RANK(Runden!F46,Runden!F$4:F$53,0),0)</f>
        <v>0</v>
      </c>
      <c r="G46" s="15">
        <f>IF(Runden!G46&gt;0,RANK(Runden!G46,Runden!G$4:G$53,0),0)</f>
        <v>0</v>
      </c>
      <c r="H46" s="15">
        <f>IF(Runden!H46&gt;0,RANK(Runden!H46,Runden!H$4:H$53,0),0)</f>
        <v>0</v>
      </c>
      <c r="I46" s="15">
        <f>IF(Runden!I46&gt;0,RANK(Runden!I46,Runden!I$4:I$53,0),0)</f>
        <v>0</v>
      </c>
      <c r="J46" s="15">
        <f>IF(Runden!J46&gt;0,RANK(Runden!J46,Runden!J$4:J$53,0),0)</f>
        <v>0</v>
      </c>
      <c r="K46" s="15">
        <f>IF(Runden!K46&gt;0,RANK(Runden!K46,Runden!K$4:K$53,0),0)</f>
        <v>0</v>
      </c>
      <c r="L46" s="15">
        <f>IF(Runden!L46&gt;0,RANK(Runden!L46,Runden!L$4:L$53,0),0)</f>
        <v>0</v>
      </c>
      <c r="M46" s="15">
        <f>IF(Runden!M46&gt;0,RANK(Runden!M46,Runden!M$4:M$53,0),0)</f>
        <v>0</v>
      </c>
      <c r="N46" s="15">
        <f>IF(Runden!N46&gt;0,RANK(Runden!N46,Runden!N$4:N$53,0),0)</f>
        <v>0</v>
      </c>
      <c r="O46" s="15">
        <f>IF(Runden!O46&gt;0,RANK(Runden!O46,Runden!O$4:O$53,0),0)</f>
        <v>0</v>
      </c>
      <c r="P46" s="15">
        <f>IF(Runden!P46&gt;0,RANK(Runden!P46,Runden!P$4:P$53,0),0)</f>
        <v>0</v>
      </c>
      <c r="Q46" s="15">
        <f>IF(Runden!Q46&gt;0,RANK(Runden!Q46,Runden!Q$4:Q$53,0),0)</f>
        <v>0</v>
      </c>
      <c r="R46" s="15">
        <f>IF(Runden!R46&gt;0,RANK(Runden!R46,Runden!R$4:R$53,0),0)</f>
        <v>0</v>
      </c>
      <c r="S46" s="15">
        <f>IF(Runden!S46&gt;0,RANK(Runden!S46,Runden!S$4:S$53,0),0)</f>
        <v>0</v>
      </c>
      <c r="T46" s="15">
        <f>IF(Runden!T46&gt;0,RANK(Runden!T46,Runden!T$4:T$53,0),0)</f>
        <v>0</v>
      </c>
      <c r="U46" s="15">
        <f>IF(Runden!U46&gt;0,RANK(Runden!U46,Runden!U$4:U$53,0),0)</f>
        <v>0</v>
      </c>
      <c r="V46" s="13"/>
      <c r="W46" s="72">
        <f t="shared" si="49"/>
        <v>0</v>
      </c>
      <c r="X46" s="72">
        <f t="shared" si="49"/>
        <v>0</v>
      </c>
      <c r="Y46" s="72">
        <f t="shared" si="49"/>
        <v>0</v>
      </c>
      <c r="Z46" s="72">
        <f t="shared" si="49"/>
        <v>0</v>
      </c>
      <c r="AA46" s="72">
        <f t="shared" si="49"/>
        <v>0</v>
      </c>
      <c r="AB46" s="72">
        <f t="shared" si="49"/>
        <v>0</v>
      </c>
      <c r="AC46" s="72">
        <f t="shared" si="49"/>
        <v>0</v>
      </c>
      <c r="AD46" s="72">
        <f t="shared" si="49"/>
        <v>0</v>
      </c>
      <c r="AE46" s="72">
        <f t="shared" si="49"/>
        <v>0</v>
      </c>
      <c r="AF46" s="72">
        <f t="shared" si="49"/>
        <v>0</v>
      </c>
      <c r="AG46" s="72">
        <f t="shared" si="49"/>
        <v>0</v>
      </c>
      <c r="AH46" s="72">
        <f t="shared" si="49"/>
        <v>0</v>
      </c>
      <c r="AI46" s="72">
        <f t="shared" si="49"/>
        <v>0</v>
      </c>
      <c r="AJ46" s="72">
        <f t="shared" si="49"/>
        <v>0</v>
      </c>
      <c r="AK46" s="72">
        <f t="shared" si="49"/>
        <v>0</v>
      </c>
      <c r="AL46" s="72">
        <f t="shared" si="49"/>
        <v>0</v>
      </c>
      <c r="AM46" s="72">
        <f t="shared" si="48"/>
        <v>0</v>
      </c>
      <c r="AN46" s="72">
        <f t="shared" si="48"/>
        <v>0</v>
      </c>
      <c r="AO46" s="72">
        <f t="shared" si="48"/>
        <v>0</v>
      </c>
      <c r="AP46" s="72">
        <f t="shared" si="48"/>
        <v>0</v>
      </c>
      <c r="AQ46" s="72">
        <f t="shared" si="48"/>
        <v>0</v>
      </c>
      <c r="AR46" s="72">
        <f t="shared" si="48"/>
        <v>0</v>
      </c>
      <c r="AS46" s="72">
        <f t="shared" si="48"/>
        <v>0</v>
      </c>
      <c r="AT46" s="72">
        <f t="shared" si="48"/>
        <v>0</v>
      </c>
      <c r="AU46" s="138">
        <f t="shared" si="39"/>
        <v>1</v>
      </c>
      <c r="AV46">
        <f t="shared" si="7"/>
        <v>0</v>
      </c>
      <c r="AW46">
        <f t="shared" si="8"/>
        <v>0</v>
      </c>
      <c r="AX46">
        <f t="shared" si="9"/>
        <v>0</v>
      </c>
      <c r="AY46">
        <f t="shared" si="10"/>
        <v>0</v>
      </c>
      <c r="AZ46">
        <f t="shared" si="11"/>
        <v>0</v>
      </c>
      <c r="BA46">
        <f t="shared" si="12"/>
        <v>0</v>
      </c>
      <c r="BB46">
        <f t="shared" si="13"/>
        <v>0</v>
      </c>
      <c r="BC46">
        <f t="shared" si="14"/>
        <v>0</v>
      </c>
      <c r="BD46" s="71">
        <f t="shared" si="45"/>
        <v>0</v>
      </c>
      <c r="BE46" s="3">
        <f t="shared" si="15"/>
        <v>0</v>
      </c>
      <c r="BF46" s="76">
        <f t="shared" si="16"/>
        <v>0</v>
      </c>
      <c r="BG46">
        <f t="shared" si="17"/>
        <v>0</v>
      </c>
      <c r="BH46">
        <f t="shared" si="18"/>
        <v>0</v>
      </c>
      <c r="BI46">
        <f t="shared" si="19"/>
        <v>0</v>
      </c>
      <c r="BJ46">
        <f t="shared" si="20"/>
        <v>0</v>
      </c>
      <c r="BK46">
        <f t="shared" si="21"/>
        <v>0</v>
      </c>
      <c r="BL46">
        <f t="shared" si="22"/>
        <v>0</v>
      </c>
      <c r="BM46">
        <f t="shared" si="23"/>
        <v>0</v>
      </c>
      <c r="BN46">
        <f t="shared" si="24"/>
        <v>0</v>
      </c>
      <c r="BO46" s="71">
        <f t="shared" si="46"/>
        <v>0</v>
      </c>
      <c r="BP46" s="3">
        <f t="shared" si="25"/>
        <v>0</v>
      </c>
      <c r="BQ46" s="77">
        <f t="shared" si="26"/>
        <v>0</v>
      </c>
      <c r="BR46">
        <f t="shared" si="27"/>
        <v>0</v>
      </c>
      <c r="BS46">
        <f t="shared" si="28"/>
        <v>0</v>
      </c>
      <c r="BT46">
        <f t="shared" si="29"/>
        <v>0</v>
      </c>
      <c r="BU46">
        <f t="shared" si="30"/>
        <v>0</v>
      </c>
      <c r="BV46">
        <f t="shared" si="31"/>
        <v>0</v>
      </c>
      <c r="BW46">
        <f t="shared" si="32"/>
        <v>0</v>
      </c>
      <c r="BX46">
        <f t="shared" si="33"/>
        <v>0</v>
      </c>
      <c r="BY46">
        <f t="shared" si="34"/>
        <v>0</v>
      </c>
      <c r="BZ46" s="71">
        <f t="shared" si="47"/>
        <v>0</v>
      </c>
      <c r="CA46" s="3">
        <f t="shared" si="35"/>
        <v>0</v>
      </c>
      <c r="CB46" s="78">
        <f t="shared" si="36"/>
        <v>0</v>
      </c>
      <c r="CC46" s="79">
        <f t="shared" si="37"/>
        <v>0</v>
      </c>
      <c r="CD46" s="139">
        <f t="shared" si="38"/>
        <v>1</v>
      </c>
    </row>
    <row r="47" spans="1:82">
      <c r="A47" s="14" t="str">
        <f>IF(Runden!A47="","",Runden!A47)</f>
        <v/>
      </c>
      <c r="B47" s="15">
        <f>IF(Runden!B47&gt;0,RANK(Runden!B47,Runden!B$4:B$53,0),0)</f>
        <v>0</v>
      </c>
      <c r="C47" s="15">
        <f>IF(Runden!C47&gt;0,RANK(Runden!C47,Runden!C$4:C$53,0),0)</f>
        <v>0</v>
      </c>
      <c r="D47" s="15">
        <f>IF(Runden!D47&gt;0,RANK(Runden!D47,Runden!D$4:D$53,0),0)</f>
        <v>0</v>
      </c>
      <c r="E47" s="15">
        <f>IF(Runden!E47&gt;0,RANK(Runden!E47,Runden!E$4:E$53,0),0)</f>
        <v>0</v>
      </c>
      <c r="F47" s="15">
        <f>IF(Runden!F47&gt;0,RANK(Runden!F47,Runden!F$4:F$53,0),0)</f>
        <v>0</v>
      </c>
      <c r="G47" s="15">
        <f>IF(Runden!G47&gt;0,RANK(Runden!G47,Runden!G$4:G$53,0),0)</f>
        <v>0</v>
      </c>
      <c r="H47" s="15">
        <f>IF(Runden!H47&gt;0,RANK(Runden!H47,Runden!H$4:H$53,0),0)</f>
        <v>0</v>
      </c>
      <c r="I47" s="15">
        <f>IF(Runden!I47&gt;0,RANK(Runden!I47,Runden!I$4:I$53,0),0)</f>
        <v>0</v>
      </c>
      <c r="J47" s="15">
        <f>IF(Runden!J47&gt;0,RANK(Runden!J47,Runden!J$4:J$53,0),0)</f>
        <v>0</v>
      </c>
      <c r="K47" s="15">
        <f>IF(Runden!K47&gt;0,RANK(Runden!K47,Runden!K$4:K$53,0),0)</f>
        <v>0</v>
      </c>
      <c r="L47" s="15">
        <f>IF(Runden!L47&gt;0,RANK(Runden!L47,Runden!L$4:L$53,0),0)</f>
        <v>0</v>
      </c>
      <c r="M47" s="15">
        <f>IF(Runden!M47&gt;0,RANK(Runden!M47,Runden!M$4:M$53,0),0)</f>
        <v>0</v>
      </c>
      <c r="N47" s="15">
        <f>IF(Runden!N47&gt;0,RANK(Runden!N47,Runden!N$4:N$53,0),0)</f>
        <v>0</v>
      </c>
      <c r="O47" s="15">
        <f>IF(Runden!O47&gt;0,RANK(Runden!O47,Runden!O$4:O$53,0),0)</f>
        <v>0</v>
      </c>
      <c r="P47" s="15">
        <f>IF(Runden!P47&gt;0,RANK(Runden!P47,Runden!P$4:P$53,0),0)</f>
        <v>0</v>
      </c>
      <c r="Q47" s="15">
        <f>IF(Runden!Q47&gt;0,RANK(Runden!Q47,Runden!Q$4:Q$53,0),0)</f>
        <v>0</v>
      </c>
      <c r="R47" s="15">
        <f>IF(Runden!R47&gt;0,RANK(Runden!R47,Runden!R$4:R$53,0),0)</f>
        <v>0</v>
      </c>
      <c r="S47" s="15">
        <f>IF(Runden!S47&gt;0,RANK(Runden!S47,Runden!S$4:S$53,0),0)</f>
        <v>0</v>
      </c>
      <c r="T47" s="15">
        <f>IF(Runden!T47&gt;0,RANK(Runden!T47,Runden!T$4:T$53,0),0)</f>
        <v>0</v>
      </c>
      <c r="U47" s="15">
        <f>IF(Runden!U47&gt;0,RANK(Runden!U47,Runden!U$4:U$53,0),0)</f>
        <v>0</v>
      </c>
      <c r="V47" s="13"/>
      <c r="W47" s="72">
        <f t="shared" si="49"/>
        <v>0</v>
      </c>
      <c r="X47" s="72">
        <f t="shared" si="49"/>
        <v>0</v>
      </c>
      <c r="Y47" s="72">
        <f t="shared" si="49"/>
        <v>0</v>
      </c>
      <c r="Z47" s="72">
        <f t="shared" si="49"/>
        <v>0</v>
      </c>
      <c r="AA47" s="72">
        <f t="shared" si="49"/>
        <v>0</v>
      </c>
      <c r="AB47" s="72">
        <f t="shared" si="49"/>
        <v>0</v>
      </c>
      <c r="AC47" s="72">
        <f t="shared" si="49"/>
        <v>0</v>
      </c>
      <c r="AD47" s="72">
        <f t="shared" si="49"/>
        <v>0</v>
      </c>
      <c r="AE47" s="72">
        <f t="shared" si="49"/>
        <v>0</v>
      </c>
      <c r="AF47" s="72">
        <f t="shared" si="49"/>
        <v>0</v>
      </c>
      <c r="AG47" s="72">
        <f t="shared" si="49"/>
        <v>0</v>
      </c>
      <c r="AH47" s="72">
        <f t="shared" si="49"/>
        <v>0</v>
      </c>
      <c r="AI47" s="72">
        <f t="shared" si="49"/>
        <v>0</v>
      </c>
      <c r="AJ47" s="72">
        <f t="shared" si="49"/>
        <v>0</v>
      </c>
      <c r="AK47" s="72">
        <f t="shared" si="49"/>
        <v>0</v>
      </c>
      <c r="AL47" s="72">
        <f t="shared" si="49"/>
        <v>0</v>
      </c>
      <c r="AM47" s="72">
        <f t="shared" si="48"/>
        <v>0</v>
      </c>
      <c r="AN47" s="72">
        <f t="shared" si="48"/>
        <v>0</v>
      </c>
      <c r="AO47" s="72">
        <f t="shared" si="48"/>
        <v>0</v>
      </c>
      <c r="AP47" s="72">
        <f t="shared" si="48"/>
        <v>0</v>
      </c>
      <c r="AQ47" s="72">
        <f t="shared" si="48"/>
        <v>0</v>
      </c>
      <c r="AR47" s="72">
        <f t="shared" si="48"/>
        <v>0</v>
      </c>
      <c r="AS47" s="72">
        <f t="shared" si="48"/>
        <v>0</v>
      </c>
      <c r="AT47" s="72">
        <f t="shared" si="48"/>
        <v>0</v>
      </c>
      <c r="AU47" s="138">
        <f t="shared" si="39"/>
        <v>1</v>
      </c>
      <c r="AV47">
        <f t="shared" si="7"/>
        <v>0</v>
      </c>
      <c r="AW47">
        <f t="shared" si="8"/>
        <v>0</v>
      </c>
      <c r="AX47">
        <f t="shared" si="9"/>
        <v>0</v>
      </c>
      <c r="AY47">
        <f t="shared" si="10"/>
        <v>0</v>
      </c>
      <c r="AZ47">
        <f t="shared" si="11"/>
        <v>0</v>
      </c>
      <c r="BA47">
        <f t="shared" si="12"/>
        <v>0</v>
      </c>
      <c r="BB47">
        <f t="shared" si="13"/>
        <v>0</v>
      </c>
      <c r="BC47">
        <f t="shared" si="14"/>
        <v>0</v>
      </c>
      <c r="BD47" s="71">
        <f t="shared" si="45"/>
        <v>0</v>
      </c>
      <c r="BE47" s="3">
        <f t="shared" si="15"/>
        <v>0</v>
      </c>
      <c r="BF47" s="76">
        <f t="shared" si="16"/>
        <v>0</v>
      </c>
      <c r="BG47">
        <f t="shared" si="17"/>
        <v>0</v>
      </c>
      <c r="BH47">
        <f t="shared" si="18"/>
        <v>0</v>
      </c>
      <c r="BI47">
        <f t="shared" si="19"/>
        <v>0</v>
      </c>
      <c r="BJ47">
        <f t="shared" si="20"/>
        <v>0</v>
      </c>
      <c r="BK47">
        <f t="shared" si="21"/>
        <v>0</v>
      </c>
      <c r="BL47">
        <f t="shared" si="22"/>
        <v>0</v>
      </c>
      <c r="BM47">
        <f t="shared" si="23"/>
        <v>0</v>
      </c>
      <c r="BN47">
        <f t="shared" si="24"/>
        <v>0</v>
      </c>
      <c r="BO47" s="71">
        <f t="shared" si="46"/>
        <v>0</v>
      </c>
      <c r="BP47" s="3">
        <f t="shared" si="25"/>
        <v>0</v>
      </c>
      <c r="BQ47" s="77">
        <f t="shared" si="26"/>
        <v>0</v>
      </c>
      <c r="BR47">
        <f t="shared" si="27"/>
        <v>0</v>
      </c>
      <c r="BS47">
        <f t="shared" si="28"/>
        <v>0</v>
      </c>
      <c r="BT47">
        <f t="shared" si="29"/>
        <v>0</v>
      </c>
      <c r="BU47">
        <f t="shared" si="30"/>
        <v>0</v>
      </c>
      <c r="BV47">
        <f t="shared" si="31"/>
        <v>0</v>
      </c>
      <c r="BW47">
        <f t="shared" si="32"/>
        <v>0</v>
      </c>
      <c r="BX47">
        <f t="shared" si="33"/>
        <v>0</v>
      </c>
      <c r="BY47">
        <f t="shared" si="34"/>
        <v>0</v>
      </c>
      <c r="BZ47" s="71">
        <f t="shared" si="47"/>
        <v>0</v>
      </c>
      <c r="CA47" s="3">
        <f t="shared" si="35"/>
        <v>0</v>
      </c>
      <c r="CB47" s="78">
        <f t="shared" si="36"/>
        <v>0</v>
      </c>
      <c r="CC47" s="79">
        <f t="shared" si="37"/>
        <v>0</v>
      </c>
      <c r="CD47" s="139">
        <f t="shared" si="38"/>
        <v>1</v>
      </c>
    </row>
    <row r="48" spans="1:82">
      <c r="A48" s="14" t="str">
        <f>IF(Runden!A48="","",Runden!A48)</f>
        <v/>
      </c>
      <c r="B48" s="15">
        <f>IF(Runden!B48&gt;0,RANK(Runden!B48,Runden!B$4:B$53,0),0)</f>
        <v>0</v>
      </c>
      <c r="C48" s="15">
        <f>IF(Runden!C48&gt;0,RANK(Runden!C48,Runden!C$4:C$53,0),0)</f>
        <v>0</v>
      </c>
      <c r="D48" s="15">
        <f>IF(Runden!D48&gt;0,RANK(Runden!D48,Runden!D$4:D$53,0),0)</f>
        <v>0</v>
      </c>
      <c r="E48" s="15">
        <f>IF(Runden!E48&gt;0,RANK(Runden!E48,Runden!E$4:E$53,0),0)</f>
        <v>0</v>
      </c>
      <c r="F48" s="15">
        <f>IF(Runden!F48&gt;0,RANK(Runden!F48,Runden!F$4:F$53,0),0)</f>
        <v>0</v>
      </c>
      <c r="G48" s="15">
        <f>IF(Runden!G48&gt;0,RANK(Runden!G48,Runden!G$4:G$53,0),0)</f>
        <v>0</v>
      </c>
      <c r="H48" s="15">
        <f>IF(Runden!H48&gt;0,RANK(Runden!H48,Runden!H$4:H$53,0),0)</f>
        <v>0</v>
      </c>
      <c r="I48" s="15">
        <f>IF(Runden!I48&gt;0,RANK(Runden!I48,Runden!I$4:I$53,0),0)</f>
        <v>0</v>
      </c>
      <c r="J48" s="15">
        <f>IF(Runden!J48&gt;0,RANK(Runden!J48,Runden!J$4:J$53,0),0)</f>
        <v>0</v>
      </c>
      <c r="K48" s="15">
        <f>IF(Runden!K48&gt;0,RANK(Runden!K48,Runden!K$4:K$53,0),0)</f>
        <v>0</v>
      </c>
      <c r="L48" s="15">
        <f>IF(Runden!L48&gt;0,RANK(Runden!L48,Runden!L$4:L$53,0),0)</f>
        <v>0</v>
      </c>
      <c r="M48" s="15">
        <f>IF(Runden!M48&gt;0,RANK(Runden!M48,Runden!M$4:M$53,0),0)</f>
        <v>0</v>
      </c>
      <c r="N48" s="15">
        <f>IF(Runden!N48&gt;0,RANK(Runden!N48,Runden!N$4:N$53,0),0)</f>
        <v>0</v>
      </c>
      <c r="O48" s="15">
        <f>IF(Runden!O48&gt;0,RANK(Runden!O48,Runden!O$4:O$53,0),0)</f>
        <v>0</v>
      </c>
      <c r="P48" s="15">
        <f>IF(Runden!P48&gt;0,RANK(Runden!P48,Runden!P$4:P$53,0),0)</f>
        <v>0</v>
      </c>
      <c r="Q48" s="15">
        <f>IF(Runden!Q48&gt;0,RANK(Runden!Q48,Runden!Q$4:Q$53,0),0)</f>
        <v>0</v>
      </c>
      <c r="R48" s="15">
        <f>IF(Runden!R48&gt;0,RANK(Runden!R48,Runden!R$4:R$53,0),0)</f>
        <v>0</v>
      </c>
      <c r="S48" s="15">
        <f>IF(Runden!S48&gt;0,RANK(Runden!S48,Runden!S$4:S$53,0),0)</f>
        <v>0</v>
      </c>
      <c r="T48" s="15">
        <f>IF(Runden!T48&gt;0,RANK(Runden!T48,Runden!T$4:T$53,0),0)</f>
        <v>0</v>
      </c>
      <c r="U48" s="15">
        <f>IF(Runden!U48&gt;0,RANK(Runden!U48,Runden!U$4:U$53,0),0)</f>
        <v>0</v>
      </c>
      <c r="V48" s="13"/>
      <c r="W48" s="72">
        <f t="shared" si="49"/>
        <v>0</v>
      </c>
      <c r="X48" s="72">
        <f t="shared" si="49"/>
        <v>0</v>
      </c>
      <c r="Y48" s="72">
        <f t="shared" si="49"/>
        <v>0</v>
      </c>
      <c r="Z48" s="72">
        <f t="shared" si="49"/>
        <v>0</v>
      </c>
      <c r="AA48" s="72">
        <f t="shared" si="49"/>
        <v>0</v>
      </c>
      <c r="AB48" s="72">
        <f t="shared" si="49"/>
        <v>0</v>
      </c>
      <c r="AC48" s="72">
        <f t="shared" si="49"/>
        <v>0</v>
      </c>
      <c r="AD48" s="72">
        <f t="shared" si="49"/>
        <v>0</v>
      </c>
      <c r="AE48" s="72">
        <f t="shared" si="49"/>
        <v>0</v>
      </c>
      <c r="AF48" s="72">
        <f t="shared" si="49"/>
        <v>0</v>
      </c>
      <c r="AG48" s="72">
        <f t="shared" si="49"/>
        <v>0</v>
      </c>
      <c r="AH48" s="72">
        <f t="shared" si="49"/>
        <v>0</v>
      </c>
      <c r="AI48" s="72">
        <f t="shared" si="49"/>
        <v>0</v>
      </c>
      <c r="AJ48" s="72">
        <f t="shared" si="49"/>
        <v>0</v>
      </c>
      <c r="AK48" s="72">
        <f t="shared" si="49"/>
        <v>0</v>
      </c>
      <c r="AL48" s="72">
        <f t="shared" si="49"/>
        <v>0</v>
      </c>
      <c r="AM48" s="72">
        <f t="shared" si="48"/>
        <v>0</v>
      </c>
      <c r="AN48" s="72">
        <f t="shared" si="48"/>
        <v>0</v>
      </c>
      <c r="AO48" s="72">
        <f t="shared" si="48"/>
        <v>0</v>
      </c>
      <c r="AP48" s="72">
        <f t="shared" si="48"/>
        <v>0</v>
      </c>
      <c r="AQ48" s="72">
        <f t="shared" si="48"/>
        <v>0</v>
      </c>
      <c r="AR48" s="72">
        <f t="shared" si="48"/>
        <v>0</v>
      </c>
      <c r="AS48" s="72">
        <f t="shared" si="48"/>
        <v>0</v>
      </c>
      <c r="AT48" s="72">
        <f t="shared" si="48"/>
        <v>0</v>
      </c>
      <c r="AU48" s="138">
        <f t="shared" si="39"/>
        <v>1</v>
      </c>
      <c r="AV48">
        <f t="shared" si="7"/>
        <v>0</v>
      </c>
      <c r="AW48">
        <f t="shared" si="8"/>
        <v>0</v>
      </c>
      <c r="AX48">
        <f t="shared" si="9"/>
        <v>0</v>
      </c>
      <c r="AY48">
        <f t="shared" si="10"/>
        <v>0</v>
      </c>
      <c r="AZ48">
        <f t="shared" si="11"/>
        <v>0</v>
      </c>
      <c r="BA48">
        <f t="shared" si="12"/>
        <v>0</v>
      </c>
      <c r="BB48">
        <f t="shared" si="13"/>
        <v>0</v>
      </c>
      <c r="BC48">
        <f t="shared" si="14"/>
        <v>0</v>
      </c>
      <c r="BD48" s="71">
        <f t="shared" si="45"/>
        <v>0</v>
      </c>
      <c r="BE48" s="3">
        <f t="shared" si="15"/>
        <v>0</v>
      </c>
      <c r="BF48" s="76">
        <f t="shared" si="16"/>
        <v>0</v>
      </c>
      <c r="BG48">
        <f t="shared" si="17"/>
        <v>0</v>
      </c>
      <c r="BH48">
        <f t="shared" si="18"/>
        <v>0</v>
      </c>
      <c r="BI48">
        <f t="shared" si="19"/>
        <v>0</v>
      </c>
      <c r="BJ48">
        <f t="shared" si="20"/>
        <v>0</v>
      </c>
      <c r="BK48">
        <f t="shared" si="21"/>
        <v>0</v>
      </c>
      <c r="BL48">
        <f t="shared" si="22"/>
        <v>0</v>
      </c>
      <c r="BM48">
        <f t="shared" si="23"/>
        <v>0</v>
      </c>
      <c r="BN48">
        <f t="shared" si="24"/>
        <v>0</v>
      </c>
      <c r="BO48" s="71">
        <f t="shared" si="46"/>
        <v>0</v>
      </c>
      <c r="BP48" s="3">
        <f t="shared" si="25"/>
        <v>0</v>
      </c>
      <c r="BQ48" s="77">
        <f t="shared" si="26"/>
        <v>0</v>
      </c>
      <c r="BR48">
        <f t="shared" si="27"/>
        <v>0</v>
      </c>
      <c r="BS48">
        <f t="shared" si="28"/>
        <v>0</v>
      </c>
      <c r="BT48">
        <f t="shared" si="29"/>
        <v>0</v>
      </c>
      <c r="BU48">
        <f t="shared" si="30"/>
        <v>0</v>
      </c>
      <c r="BV48">
        <f t="shared" si="31"/>
        <v>0</v>
      </c>
      <c r="BW48">
        <f t="shared" si="32"/>
        <v>0</v>
      </c>
      <c r="BX48">
        <f t="shared" si="33"/>
        <v>0</v>
      </c>
      <c r="BY48">
        <f t="shared" si="34"/>
        <v>0</v>
      </c>
      <c r="BZ48" s="71">
        <f t="shared" si="47"/>
        <v>0</v>
      </c>
      <c r="CA48" s="3">
        <f t="shared" si="35"/>
        <v>0</v>
      </c>
      <c r="CB48" s="78">
        <f t="shared" si="36"/>
        <v>0</v>
      </c>
      <c r="CC48" s="79">
        <f t="shared" si="37"/>
        <v>0</v>
      </c>
      <c r="CD48" s="139">
        <f t="shared" si="38"/>
        <v>1</v>
      </c>
    </row>
    <row r="49" spans="1:82">
      <c r="A49" s="14" t="str">
        <f>IF(Runden!A49="","",Runden!A49)</f>
        <v/>
      </c>
      <c r="B49" s="15">
        <f>IF(Runden!B49&gt;0,RANK(Runden!B49,Runden!B$4:B$53,0),0)</f>
        <v>0</v>
      </c>
      <c r="C49" s="15">
        <f>IF(Runden!C49&gt;0,RANK(Runden!C49,Runden!C$4:C$53,0),0)</f>
        <v>0</v>
      </c>
      <c r="D49" s="15">
        <f>IF(Runden!D49&gt;0,RANK(Runden!D49,Runden!D$4:D$53,0),0)</f>
        <v>0</v>
      </c>
      <c r="E49" s="15">
        <f>IF(Runden!E49&gt;0,RANK(Runden!E49,Runden!E$4:E$53,0),0)</f>
        <v>0</v>
      </c>
      <c r="F49" s="15">
        <f>IF(Runden!F49&gt;0,RANK(Runden!F49,Runden!F$4:F$53,0),0)</f>
        <v>0</v>
      </c>
      <c r="G49" s="15">
        <f>IF(Runden!G49&gt;0,RANK(Runden!G49,Runden!G$4:G$53,0),0)</f>
        <v>0</v>
      </c>
      <c r="H49" s="15">
        <f>IF(Runden!H49&gt;0,RANK(Runden!H49,Runden!H$4:H$53,0),0)</f>
        <v>0</v>
      </c>
      <c r="I49" s="15">
        <f>IF(Runden!I49&gt;0,RANK(Runden!I49,Runden!I$4:I$53,0),0)</f>
        <v>0</v>
      </c>
      <c r="J49" s="15">
        <f>IF(Runden!J49&gt;0,RANK(Runden!J49,Runden!J$4:J$53,0),0)</f>
        <v>0</v>
      </c>
      <c r="K49" s="15">
        <f>IF(Runden!K49&gt;0,RANK(Runden!K49,Runden!K$4:K$53,0),0)</f>
        <v>0</v>
      </c>
      <c r="L49" s="15">
        <f>IF(Runden!L49&gt;0,RANK(Runden!L49,Runden!L$4:L$53,0),0)</f>
        <v>0</v>
      </c>
      <c r="M49" s="15">
        <f>IF(Runden!M49&gt;0,RANK(Runden!M49,Runden!M$4:M$53,0),0)</f>
        <v>0</v>
      </c>
      <c r="N49" s="15">
        <f>IF(Runden!N49&gt;0,RANK(Runden!N49,Runden!N$4:N$53,0),0)</f>
        <v>0</v>
      </c>
      <c r="O49" s="15">
        <f>IF(Runden!O49&gt;0,RANK(Runden!O49,Runden!O$4:O$53,0),0)</f>
        <v>0</v>
      </c>
      <c r="P49" s="15">
        <f>IF(Runden!P49&gt;0,RANK(Runden!P49,Runden!P$4:P$53,0),0)</f>
        <v>0</v>
      </c>
      <c r="Q49" s="15">
        <f>IF(Runden!Q49&gt;0,RANK(Runden!Q49,Runden!Q$4:Q$53,0),0)</f>
        <v>0</v>
      </c>
      <c r="R49" s="15">
        <f>IF(Runden!R49&gt;0,RANK(Runden!R49,Runden!R$4:R$53,0),0)</f>
        <v>0</v>
      </c>
      <c r="S49" s="15">
        <f>IF(Runden!S49&gt;0,RANK(Runden!S49,Runden!S$4:S$53,0),0)</f>
        <v>0</v>
      </c>
      <c r="T49" s="15">
        <f>IF(Runden!T49&gt;0,RANK(Runden!T49,Runden!T$4:T$53,0),0)</f>
        <v>0</v>
      </c>
      <c r="U49" s="15">
        <f>IF(Runden!U49&gt;0,RANK(Runden!U49,Runden!U$4:U$53,0),0)</f>
        <v>0</v>
      </c>
      <c r="V49" s="13"/>
      <c r="W49" s="72">
        <f t="shared" si="49"/>
        <v>0</v>
      </c>
      <c r="X49" s="72">
        <f t="shared" si="49"/>
        <v>0</v>
      </c>
      <c r="Y49" s="72">
        <f t="shared" si="49"/>
        <v>0</v>
      </c>
      <c r="Z49" s="72">
        <f t="shared" si="49"/>
        <v>0</v>
      </c>
      <c r="AA49" s="72">
        <f t="shared" si="49"/>
        <v>0</v>
      </c>
      <c r="AB49" s="72">
        <f t="shared" si="49"/>
        <v>0</v>
      </c>
      <c r="AC49" s="72">
        <f t="shared" si="49"/>
        <v>0</v>
      </c>
      <c r="AD49" s="72">
        <f t="shared" si="49"/>
        <v>0</v>
      </c>
      <c r="AE49" s="72">
        <f t="shared" si="49"/>
        <v>0</v>
      </c>
      <c r="AF49" s="72">
        <f t="shared" si="49"/>
        <v>0</v>
      </c>
      <c r="AG49" s="72">
        <f t="shared" si="49"/>
        <v>0</v>
      </c>
      <c r="AH49" s="72">
        <f t="shared" si="49"/>
        <v>0</v>
      </c>
      <c r="AI49" s="72">
        <f t="shared" si="49"/>
        <v>0</v>
      </c>
      <c r="AJ49" s="72">
        <f t="shared" si="49"/>
        <v>0</v>
      </c>
      <c r="AK49" s="72">
        <f t="shared" si="49"/>
        <v>0</v>
      </c>
      <c r="AL49" s="72">
        <f t="shared" si="49"/>
        <v>0</v>
      </c>
      <c r="AM49" s="72">
        <f t="shared" si="48"/>
        <v>0</v>
      </c>
      <c r="AN49" s="72">
        <f t="shared" si="48"/>
        <v>0</v>
      </c>
      <c r="AO49" s="72">
        <f t="shared" si="48"/>
        <v>0</v>
      </c>
      <c r="AP49" s="72">
        <f t="shared" si="48"/>
        <v>0</v>
      </c>
      <c r="AQ49" s="72">
        <f t="shared" si="48"/>
        <v>0</v>
      </c>
      <c r="AR49" s="72">
        <f t="shared" si="48"/>
        <v>0</v>
      </c>
      <c r="AS49" s="72">
        <f t="shared" si="48"/>
        <v>0</v>
      </c>
      <c r="AT49" s="72">
        <f t="shared" si="48"/>
        <v>0</v>
      </c>
      <c r="AU49" s="138">
        <f t="shared" si="39"/>
        <v>1</v>
      </c>
      <c r="AV49">
        <f t="shared" si="7"/>
        <v>0</v>
      </c>
      <c r="AW49">
        <f t="shared" si="8"/>
        <v>0</v>
      </c>
      <c r="AX49">
        <f t="shared" si="9"/>
        <v>0</v>
      </c>
      <c r="AY49">
        <f t="shared" si="10"/>
        <v>0</v>
      </c>
      <c r="AZ49">
        <f t="shared" si="11"/>
        <v>0</v>
      </c>
      <c r="BA49">
        <f t="shared" si="12"/>
        <v>0</v>
      </c>
      <c r="BB49">
        <f t="shared" si="13"/>
        <v>0</v>
      </c>
      <c r="BC49">
        <f t="shared" si="14"/>
        <v>0</v>
      </c>
      <c r="BD49" s="71">
        <f t="shared" si="45"/>
        <v>0</v>
      </c>
      <c r="BE49" s="3">
        <f t="shared" si="15"/>
        <v>0</v>
      </c>
      <c r="BF49" s="76">
        <f t="shared" si="16"/>
        <v>0</v>
      </c>
      <c r="BG49">
        <f t="shared" si="17"/>
        <v>0</v>
      </c>
      <c r="BH49">
        <f t="shared" si="18"/>
        <v>0</v>
      </c>
      <c r="BI49">
        <f t="shared" si="19"/>
        <v>0</v>
      </c>
      <c r="BJ49">
        <f t="shared" si="20"/>
        <v>0</v>
      </c>
      <c r="BK49">
        <f t="shared" si="21"/>
        <v>0</v>
      </c>
      <c r="BL49">
        <f t="shared" si="22"/>
        <v>0</v>
      </c>
      <c r="BM49">
        <f t="shared" si="23"/>
        <v>0</v>
      </c>
      <c r="BN49">
        <f t="shared" si="24"/>
        <v>0</v>
      </c>
      <c r="BO49" s="71">
        <f t="shared" si="46"/>
        <v>0</v>
      </c>
      <c r="BP49" s="3">
        <f t="shared" si="25"/>
        <v>0</v>
      </c>
      <c r="BQ49" s="77">
        <f t="shared" si="26"/>
        <v>0</v>
      </c>
      <c r="BR49">
        <f t="shared" si="27"/>
        <v>0</v>
      </c>
      <c r="BS49">
        <f t="shared" si="28"/>
        <v>0</v>
      </c>
      <c r="BT49">
        <f t="shared" si="29"/>
        <v>0</v>
      </c>
      <c r="BU49">
        <f t="shared" si="30"/>
        <v>0</v>
      </c>
      <c r="BV49">
        <f t="shared" si="31"/>
        <v>0</v>
      </c>
      <c r="BW49">
        <f t="shared" si="32"/>
        <v>0</v>
      </c>
      <c r="BX49">
        <f t="shared" si="33"/>
        <v>0</v>
      </c>
      <c r="BY49">
        <f t="shared" si="34"/>
        <v>0</v>
      </c>
      <c r="BZ49" s="71">
        <f t="shared" si="47"/>
        <v>0</v>
      </c>
      <c r="CA49" s="3">
        <f t="shared" si="35"/>
        <v>0</v>
      </c>
      <c r="CB49" s="78">
        <f t="shared" si="36"/>
        <v>0</v>
      </c>
      <c r="CC49" s="79">
        <f t="shared" si="37"/>
        <v>0</v>
      </c>
      <c r="CD49" s="139">
        <f t="shared" si="38"/>
        <v>1</v>
      </c>
    </row>
    <row r="50" spans="1:82">
      <c r="A50" s="14" t="str">
        <f>IF(Runden!A50="","",Runden!A50)</f>
        <v/>
      </c>
      <c r="B50" s="15">
        <f>IF(Runden!B50&gt;0,RANK(Runden!B50,Runden!B$4:B$53,0),0)</f>
        <v>0</v>
      </c>
      <c r="C50" s="15">
        <f>IF(Runden!C50&gt;0,RANK(Runden!C50,Runden!C$4:C$53,0),0)</f>
        <v>0</v>
      </c>
      <c r="D50" s="15">
        <f>IF(Runden!D50&gt;0,RANK(Runden!D50,Runden!D$4:D$53,0),0)</f>
        <v>0</v>
      </c>
      <c r="E50" s="15">
        <f>IF(Runden!E50&gt;0,RANK(Runden!E50,Runden!E$4:E$53,0),0)</f>
        <v>0</v>
      </c>
      <c r="F50" s="15">
        <f>IF(Runden!F50&gt;0,RANK(Runden!F50,Runden!F$4:F$53,0),0)</f>
        <v>0</v>
      </c>
      <c r="G50" s="15">
        <f>IF(Runden!G50&gt;0,RANK(Runden!G50,Runden!G$4:G$53,0),0)</f>
        <v>0</v>
      </c>
      <c r="H50" s="15">
        <f>IF(Runden!H50&gt;0,RANK(Runden!H50,Runden!H$4:H$53,0),0)</f>
        <v>0</v>
      </c>
      <c r="I50" s="15">
        <f>IF(Runden!I50&gt;0,RANK(Runden!I50,Runden!I$4:I$53,0),0)</f>
        <v>0</v>
      </c>
      <c r="J50" s="15">
        <f>IF(Runden!J50&gt;0,RANK(Runden!J50,Runden!J$4:J$53,0),0)</f>
        <v>0</v>
      </c>
      <c r="K50" s="15">
        <f>IF(Runden!K50&gt;0,RANK(Runden!K50,Runden!K$4:K$53,0),0)</f>
        <v>0</v>
      </c>
      <c r="L50" s="15">
        <f>IF(Runden!L50&gt;0,RANK(Runden!L50,Runden!L$4:L$53,0),0)</f>
        <v>0</v>
      </c>
      <c r="M50" s="15">
        <f>IF(Runden!M50&gt;0,RANK(Runden!M50,Runden!M$4:M$53,0),0)</f>
        <v>0</v>
      </c>
      <c r="N50" s="15">
        <f>IF(Runden!N50&gt;0,RANK(Runden!N50,Runden!N$4:N$53,0),0)</f>
        <v>0</v>
      </c>
      <c r="O50" s="15">
        <f>IF(Runden!O50&gt;0,RANK(Runden!O50,Runden!O$4:O$53,0),0)</f>
        <v>0</v>
      </c>
      <c r="P50" s="15">
        <f>IF(Runden!P50&gt;0,RANK(Runden!P50,Runden!P$4:P$53,0),0)</f>
        <v>0</v>
      </c>
      <c r="Q50" s="15">
        <f>IF(Runden!Q50&gt;0,RANK(Runden!Q50,Runden!Q$4:Q$53,0),0)</f>
        <v>0</v>
      </c>
      <c r="R50" s="15">
        <f>IF(Runden!R50&gt;0,RANK(Runden!R50,Runden!R$4:R$53,0),0)</f>
        <v>0</v>
      </c>
      <c r="S50" s="15">
        <f>IF(Runden!S50&gt;0,RANK(Runden!S50,Runden!S$4:S$53,0),0)</f>
        <v>0</v>
      </c>
      <c r="T50" s="15">
        <f>IF(Runden!T50&gt;0,RANK(Runden!T50,Runden!T$4:T$53,0),0)</f>
        <v>0</v>
      </c>
      <c r="U50" s="15">
        <f>IF(Runden!U50&gt;0,RANK(Runden!U50,Runden!U$4:U$53,0),0)</f>
        <v>0</v>
      </c>
      <c r="V50" s="13"/>
      <c r="W50" s="72">
        <f t="shared" si="49"/>
        <v>0</v>
      </c>
      <c r="X50" s="72">
        <f t="shared" si="49"/>
        <v>0</v>
      </c>
      <c r="Y50" s="72">
        <f t="shared" si="49"/>
        <v>0</v>
      </c>
      <c r="Z50" s="72">
        <f t="shared" si="49"/>
        <v>0</v>
      </c>
      <c r="AA50" s="72">
        <f t="shared" si="49"/>
        <v>0</v>
      </c>
      <c r="AB50" s="72">
        <f t="shared" si="49"/>
        <v>0</v>
      </c>
      <c r="AC50" s="72">
        <f t="shared" si="49"/>
        <v>0</v>
      </c>
      <c r="AD50" s="72">
        <f t="shared" si="49"/>
        <v>0</v>
      </c>
      <c r="AE50" s="72">
        <f t="shared" si="49"/>
        <v>0</v>
      </c>
      <c r="AF50" s="72">
        <f t="shared" si="49"/>
        <v>0</v>
      </c>
      <c r="AG50" s="72">
        <f t="shared" si="49"/>
        <v>0</v>
      </c>
      <c r="AH50" s="72">
        <f t="shared" si="49"/>
        <v>0</v>
      </c>
      <c r="AI50" s="72">
        <f t="shared" si="49"/>
        <v>0</v>
      </c>
      <c r="AJ50" s="72">
        <f t="shared" si="49"/>
        <v>0</v>
      </c>
      <c r="AK50" s="72">
        <f t="shared" si="49"/>
        <v>0</v>
      </c>
      <c r="AL50" s="72">
        <f t="shared" si="49"/>
        <v>0</v>
      </c>
      <c r="AM50" s="72">
        <f t="shared" si="48"/>
        <v>0</v>
      </c>
      <c r="AN50" s="72">
        <f t="shared" si="48"/>
        <v>0</v>
      </c>
      <c r="AO50" s="72">
        <f t="shared" si="48"/>
        <v>0</v>
      </c>
      <c r="AP50" s="72">
        <f t="shared" si="48"/>
        <v>0</v>
      </c>
      <c r="AQ50" s="72">
        <f t="shared" si="48"/>
        <v>0</v>
      </c>
      <c r="AR50" s="72">
        <f t="shared" si="48"/>
        <v>0</v>
      </c>
      <c r="AS50" s="72">
        <f t="shared" si="48"/>
        <v>0</v>
      </c>
      <c r="AT50" s="72">
        <f t="shared" si="48"/>
        <v>0</v>
      </c>
      <c r="AU50" s="138">
        <f t="shared" si="39"/>
        <v>1</v>
      </c>
      <c r="AV50">
        <f t="shared" si="7"/>
        <v>0</v>
      </c>
      <c r="AW50">
        <f t="shared" si="8"/>
        <v>0</v>
      </c>
      <c r="AX50">
        <f t="shared" si="9"/>
        <v>0</v>
      </c>
      <c r="AY50">
        <f t="shared" si="10"/>
        <v>0</v>
      </c>
      <c r="AZ50">
        <f t="shared" si="11"/>
        <v>0</v>
      </c>
      <c r="BA50">
        <f t="shared" si="12"/>
        <v>0</v>
      </c>
      <c r="BB50">
        <f t="shared" si="13"/>
        <v>0</v>
      </c>
      <c r="BC50">
        <f t="shared" si="14"/>
        <v>0</v>
      </c>
      <c r="BD50" s="71">
        <f t="shared" si="45"/>
        <v>0</v>
      </c>
      <c r="BE50" s="3">
        <f t="shared" si="15"/>
        <v>0</v>
      </c>
      <c r="BF50" s="76">
        <f t="shared" si="16"/>
        <v>0</v>
      </c>
      <c r="BG50">
        <f t="shared" si="17"/>
        <v>0</v>
      </c>
      <c r="BH50">
        <f t="shared" si="18"/>
        <v>0</v>
      </c>
      <c r="BI50">
        <f t="shared" si="19"/>
        <v>0</v>
      </c>
      <c r="BJ50">
        <f t="shared" si="20"/>
        <v>0</v>
      </c>
      <c r="BK50">
        <f t="shared" si="21"/>
        <v>0</v>
      </c>
      <c r="BL50">
        <f t="shared" si="22"/>
        <v>0</v>
      </c>
      <c r="BM50">
        <f t="shared" si="23"/>
        <v>0</v>
      </c>
      <c r="BN50">
        <f t="shared" si="24"/>
        <v>0</v>
      </c>
      <c r="BO50" s="71">
        <f t="shared" si="46"/>
        <v>0</v>
      </c>
      <c r="BP50" s="3">
        <f t="shared" si="25"/>
        <v>0</v>
      </c>
      <c r="BQ50" s="77">
        <f t="shared" si="26"/>
        <v>0</v>
      </c>
      <c r="BR50">
        <f t="shared" si="27"/>
        <v>0</v>
      </c>
      <c r="BS50">
        <f t="shared" si="28"/>
        <v>0</v>
      </c>
      <c r="BT50">
        <f t="shared" si="29"/>
        <v>0</v>
      </c>
      <c r="BU50">
        <f t="shared" si="30"/>
        <v>0</v>
      </c>
      <c r="BV50">
        <f t="shared" si="31"/>
        <v>0</v>
      </c>
      <c r="BW50">
        <f t="shared" si="32"/>
        <v>0</v>
      </c>
      <c r="BX50">
        <f t="shared" si="33"/>
        <v>0</v>
      </c>
      <c r="BY50">
        <f t="shared" si="34"/>
        <v>0</v>
      </c>
      <c r="BZ50" s="71">
        <f t="shared" si="47"/>
        <v>0</v>
      </c>
      <c r="CA50" s="3">
        <f t="shared" si="35"/>
        <v>0</v>
      </c>
      <c r="CB50" s="78">
        <f t="shared" si="36"/>
        <v>0</v>
      </c>
      <c r="CC50" s="79">
        <f t="shared" si="37"/>
        <v>0</v>
      </c>
      <c r="CD50" s="139">
        <f t="shared" si="38"/>
        <v>1</v>
      </c>
    </row>
    <row r="51" spans="1:82">
      <c r="A51" s="14" t="str">
        <f>IF(Runden!A51="","",Runden!A51)</f>
        <v/>
      </c>
      <c r="B51" s="15">
        <f>IF(Runden!B51&gt;0,RANK(Runden!B51,Runden!B$4:B$53,0),0)</f>
        <v>0</v>
      </c>
      <c r="C51" s="15">
        <f>IF(Runden!C51&gt;0,RANK(Runden!C51,Runden!C$4:C$53,0),0)</f>
        <v>0</v>
      </c>
      <c r="D51" s="15">
        <f>IF(Runden!D51&gt;0,RANK(Runden!D51,Runden!D$4:D$53,0),0)</f>
        <v>0</v>
      </c>
      <c r="E51" s="15">
        <f>IF(Runden!E51&gt;0,RANK(Runden!E51,Runden!E$4:E$53,0),0)</f>
        <v>0</v>
      </c>
      <c r="F51" s="15">
        <f>IF(Runden!F51&gt;0,RANK(Runden!F51,Runden!F$4:F$53,0),0)</f>
        <v>0</v>
      </c>
      <c r="G51" s="15">
        <f>IF(Runden!G51&gt;0,RANK(Runden!G51,Runden!G$4:G$53,0),0)</f>
        <v>0</v>
      </c>
      <c r="H51" s="15">
        <f>IF(Runden!H51&gt;0,RANK(Runden!H51,Runden!H$4:H$53,0),0)</f>
        <v>0</v>
      </c>
      <c r="I51" s="15">
        <f>IF(Runden!I51&gt;0,RANK(Runden!I51,Runden!I$4:I$53,0),0)</f>
        <v>0</v>
      </c>
      <c r="J51" s="15">
        <f>IF(Runden!J51&gt;0,RANK(Runden!J51,Runden!J$4:J$53,0),0)</f>
        <v>0</v>
      </c>
      <c r="K51" s="15">
        <f>IF(Runden!K51&gt;0,RANK(Runden!K51,Runden!K$4:K$53,0),0)</f>
        <v>0</v>
      </c>
      <c r="L51" s="15">
        <f>IF(Runden!L51&gt;0,RANK(Runden!L51,Runden!L$4:L$53,0),0)</f>
        <v>0</v>
      </c>
      <c r="M51" s="15">
        <f>IF(Runden!M51&gt;0,RANK(Runden!M51,Runden!M$4:M$53,0),0)</f>
        <v>0</v>
      </c>
      <c r="N51" s="15">
        <f>IF(Runden!N51&gt;0,RANK(Runden!N51,Runden!N$4:N$53,0),0)</f>
        <v>0</v>
      </c>
      <c r="O51" s="15">
        <f>IF(Runden!O51&gt;0,RANK(Runden!O51,Runden!O$4:O$53,0),0)</f>
        <v>0</v>
      </c>
      <c r="P51" s="15">
        <f>IF(Runden!P51&gt;0,RANK(Runden!P51,Runden!P$4:P$53,0),0)</f>
        <v>0</v>
      </c>
      <c r="Q51" s="15">
        <f>IF(Runden!Q51&gt;0,RANK(Runden!Q51,Runden!Q$4:Q$53,0),0)</f>
        <v>0</v>
      </c>
      <c r="R51" s="15">
        <f>IF(Runden!R51&gt;0,RANK(Runden!R51,Runden!R$4:R$53,0),0)</f>
        <v>0</v>
      </c>
      <c r="S51" s="15">
        <f>IF(Runden!S51&gt;0,RANK(Runden!S51,Runden!S$4:S$53,0),0)</f>
        <v>0</v>
      </c>
      <c r="T51" s="15">
        <f>IF(Runden!T51&gt;0,RANK(Runden!T51,Runden!T$4:T$53,0),0)</f>
        <v>0</v>
      </c>
      <c r="U51" s="15">
        <f>IF(Runden!U51&gt;0,RANK(Runden!U51,Runden!U$4:U$53,0),0)</f>
        <v>0</v>
      </c>
      <c r="V51" s="13"/>
      <c r="W51" s="72">
        <f t="shared" si="49"/>
        <v>0</v>
      </c>
      <c r="X51" s="72">
        <f t="shared" si="49"/>
        <v>0</v>
      </c>
      <c r="Y51" s="72">
        <f t="shared" si="49"/>
        <v>0</v>
      </c>
      <c r="Z51" s="72">
        <f t="shared" si="49"/>
        <v>0</v>
      </c>
      <c r="AA51" s="72">
        <f t="shared" si="49"/>
        <v>0</v>
      </c>
      <c r="AB51" s="72">
        <f t="shared" si="49"/>
        <v>0</v>
      </c>
      <c r="AC51" s="72">
        <f t="shared" si="49"/>
        <v>0</v>
      </c>
      <c r="AD51" s="72">
        <f t="shared" si="49"/>
        <v>0</v>
      </c>
      <c r="AE51" s="72">
        <f t="shared" si="49"/>
        <v>0</v>
      </c>
      <c r="AF51" s="72">
        <f t="shared" si="49"/>
        <v>0</v>
      </c>
      <c r="AG51" s="72">
        <f t="shared" si="49"/>
        <v>0</v>
      </c>
      <c r="AH51" s="72">
        <f t="shared" si="49"/>
        <v>0</v>
      </c>
      <c r="AI51" s="72">
        <f t="shared" si="49"/>
        <v>0</v>
      </c>
      <c r="AJ51" s="72">
        <f t="shared" si="49"/>
        <v>0</v>
      </c>
      <c r="AK51" s="72">
        <f t="shared" si="49"/>
        <v>0</v>
      </c>
      <c r="AL51" s="72">
        <f t="shared" si="49"/>
        <v>0</v>
      </c>
      <c r="AM51" s="72">
        <f t="shared" si="48"/>
        <v>0</v>
      </c>
      <c r="AN51" s="72">
        <f t="shared" si="48"/>
        <v>0</v>
      </c>
      <c r="AO51" s="72">
        <f t="shared" si="48"/>
        <v>0</v>
      </c>
      <c r="AP51" s="72">
        <f t="shared" si="48"/>
        <v>0</v>
      </c>
      <c r="AQ51" s="72">
        <f t="shared" si="48"/>
        <v>0</v>
      </c>
      <c r="AR51" s="72">
        <f t="shared" si="48"/>
        <v>0</v>
      </c>
      <c r="AS51" s="72">
        <f t="shared" si="48"/>
        <v>0</v>
      </c>
      <c r="AT51" s="72">
        <f t="shared" si="48"/>
        <v>0</v>
      </c>
      <c r="AU51" s="138">
        <f t="shared" si="39"/>
        <v>1</v>
      </c>
      <c r="AV51">
        <f t="shared" si="7"/>
        <v>0</v>
      </c>
      <c r="AW51">
        <f t="shared" si="8"/>
        <v>0</v>
      </c>
      <c r="AX51">
        <f t="shared" si="9"/>
        <v>0</v>
      </c>
      <c r="AY51">
        <f t="shared" si="10"/>
        <v>0</v>
      </c>
      <c r="AZ51">
        <f t="shared" si="11"/>
        <v>0</v>
      </c>
      <c r="BA51">
        <f t="shared" si="12"/>
        <v>0</v>
      </c>
      <c r="BB51">
        <f t="shared" si="13"/>
        <v>0</v>
      </c>
      <c r="BC51">
        <f t="shared" si="14"/>
        <v>0</v>
      </c>
      <c r="BD51" s="71">
        <f t="shared" si="45"/>
        <v>0</v>
      </c>
      <c r="BE51" s="3">
        <f t="shared" si="15"/>
        <v>0</v>
      </c>
      <c r="BF51" s="76">
        <f t="shared" si="16"/>
        <v>0</v>
      </c>
      <c r="BG51">
        <f t="shared" si="17"/>
        <v>0</v>
      </c>
      <c r="BH51">
        <f t="shared" si="18"/>
        <v>0</v>
      </c>
      <c r="BI51">
        <f t="shared" si="19"/>
        <v>0</v>
      </c>
      <c r="BJ51">
        <f t="shared" si="20"/>
        <v>0</v>
      </c>
      <c r="BK51">
        <f t="shared" si="21"/>
        <v>0</v>
      </c>
      <c r="BL51">
        <f t="shared" si="22"/>
        <v>0</v>
      </c>
      <c r="BM51">
        <f t="shared" si="23"/>
        <v>0</v>
      </c>
      <c r="BN51">
        <f t="shared" si="24"/>
        <v>0</v>
      </c>
      <c r="BO51" s="71">
        <f t="shared" si="46"/>
        <v>0</v>
      </c>
      <c r="BP51" s="3">
        <f t="shared" si="25"/>
        <v>0</v>
      </c>
      <c r="BQ51" s="77">
        <f t="shared" si="26"/>
        <v>0</v>
      </c>
      <c r="BR51">
        <f t="shared" si="27"/>
        <v>0</v>
      </c>
      <c r="BS51">
        <f t="shared" si="28"/>
        <v>0</v>
      </c>
      <c r="BT51">
        <f t="shared" si="29"/>
        <v>0</v>
      </c>
      <c r="BU51">
        <f t="shared" si="30"/>
        <v>0</v>
      </c>
      <c r="BV51">
        <f t="shared" si="31"/>
        <v>0</v>
      </c>
      <c r="BW51">
        <f t="shared" si="32"/>
        <v>0</v>
      </c>
      <c r="BX51">
        <f t="shared" si="33"/>
        <v>0</v>
      </c>
      <c r="BY51">
        <f t="shared" si="34"/>
        <v>0</v>
      </c>
      <c r="BZ51" s="71">
        <f t="shared" si="47"/>
        <v>0</v>
      </c>
      <c r="CA51" s="3">
        <f t="shared" si="35"/>
        <v>0</v>
      </c>
      <c r="CB51" s="78">
        <f t="shared" si="36"/>
        <v>0</v>
      </c>
      <c r="CC51" s="79">
        <f t="shared" si="37"/>
        <v>0</v>
      </c>
      <c r="CD51" s="139">
        <f t="shared" si="38"/>
        <v>1</v>
      </c>
    </row>
    <row r="52" spans="1:82">
      <c r="A52" s="14" t="str">
        <f>IF(Runden!A52="","",Runden!A52)</f>
        <v/>
      </c>
      <c r="B52" s="15">
        <f>IF(Runden!B52&gt;0,RANK(Runden!B52,Runden!B$4:B$53,0),0)</f>
        <v>0</v>
      </c>
      <c r="C52" s="15">
        <f>IF(Runden!C52&gt;0,RANK(Runden!C52,Runden!C$4:C$53,0),0)</f>
        <v>0</v>
      </c>
      <c r="D52" s="15">
        <f>IF(Runden!D52&gt;0,RANK(Runden!D52,Runden!D$4:D$53,0),0)</f>
        <v>0</v>
      </c>
      <c r="E52" s="15">
        <f>IF(Runden!E52&gt;0,RANK(Runden!E52,Runden!E$4:E$53,0),0)</f>
        <v>0</v>
      </c>
      <c r="F52" s="15">
        <f>IF(Runden!F52&gt;0,RANK(Runden!F52,Runden!F$4:F$53,0),0)</f>
        <v>0</v>
      </c>
      <c r="G52" s="15">
        <f>IF(Runden!G52&gt;0,RANK(Runden!G52,Runden!G$4:G$53,0),0)</f>
        <v>0</v>
      </c>
      <c r="H52" s="15">
        <f>IF(Runden!H52&gt;0,RANK(Runden!H52,Runden!H$4:H$53,0),0)</f>
        <v>0</v>
      </c>
      <c r="I52" s="15">
        <f>IF(Runden!I52&gt;0,RANK(Runden!I52,Runden!I$4:I$53,0),0)</f>
        <v>0</v>
      </c>
      <c r="J52" s="15">
        <f>IF(Runden!J52&gt;0,RANK(Runden!J52,Runden!J$4:J$53,0),0)</f>
        <v>0</v>
      </c>
      <c r="K52" s="15">
        <f>IF(Runden!K52&gt;0,RANK(Runden!K52,Runden!K$4:K$53,0),0)</f>
        <v>0</v>
      </c>
      <c r="L52" s="15">
        <f>IF(Runden!L52&gt;0,RANK(Runden!L52,Runden!L$4:L$53,0),0)</f>
        <v>0</v>
      </c>
      <c r="M52" s="15">
        <f>IF(Runden!M52&gt;0,RANK(Runden!M52,Runden!M$4:M$53,0),0)</f>
        <v>0</v>
      </c>
      <c r="N52" s="15">
        <f>IF(Runden!N52&gt;0,RANK(Runden!N52,Runden!N$4:N$53,0),0)</f>
        <v>0</v>
      </c>
      <c r="O52" s="15">
        <f>IF(Runden!O52&gt;0,RANK(Runden!O52,Runden!O$4:O$53,0),0)</f>
        <v>0</v>
      </c>
      <c r="P52" s="15">
        <f>IF(Runden!P52&gt;0,RANK(Runden!P52,Runden!P$4:P$53,0),0)</f>
        <v>0</v>
      </c>
      <c r="Q52" s="15">
        <f>IF(Runden!Q52&gt;0,RANK(Runden!Q52,Runden!Q$4:Q$53,0),0)</f>
        <v>0</v>
      </c>
      <c r="R52" s="15">
        <f>IF(Runden!R52&gt;0,RANK(Runden!R52,Runden!R$4:R$53,0),0)</f>
        <v>0</v>
      </c>
      <c r="S52" s="15">
        <f>IF(Runden!S52&gt;0,RANK(Runden!S52,Runden!S$4:S$53,0),0)</f>
        <v>0</v>
      </c>
      <c r="T52" s="15">
        <f>IF(Runden!T52&gt;0,RANK(Runden!T52,Runden!T$4:T$53,0),0)</f>
        <v>0</v>
      </c>
      <c r="U52" s="15">
        <f>IF(Runden!U52&gt;0,RANK(Runden!U52,Runden!U$4:U$53,0),0)</f>
        <v>0</v>
      </c>
      <c r="V52" s="13"/>
      <c r="W52" s="72">
        <f t="shared" si="49"/>
        <v>0</v>
      </c>
      <c r="X52" s="72">
        <f t="shared" si="49"/>
        <v>0</v>
      </c>
      <c r="Y52" s="72">
        <f t="shared" si="49"/>
        <v>0</v>
      </c>
      <c r="Z52" s="72">
        <f t="shared" si="49"/>
        <v>0</v>
      </c>
      <c r="AA52" s="72">
        <f t="shared" si="49"/>
        <v>0</v>
      </c>
      <c r="AB52" s="72">
        <f t="shared" si="49"/>
        <v>0</v>
      </c>
      <c r="AC52" s="72">
        <f t="shared" si="49"/>
        <v>0</v>
      </c>
      <c r="AD52" s="72">
        <f t="shared" si="49"/>
        <v>0</v>
      </c>
      <c r="AE52" s="72">
        <f t="shared" si="49"/>
        <v>0</v>
      </c>
      <c r="AF52" s="72">
        <f t="shared" si="49"/>
        <v>0</v>
      </c>
      <c r="AG52" s="72">
        <f t="shared" si="49"/>
        <v>0</v>
      </c>
      <c r="AH52" s="72">
        <f t="shared" si="49"/>
        <v>0</v>
      </c>
      <c r="AI52" s="72">
        <f t="shared" si="49"/>
        <v>0</v>
      </c>
      <c r="AJ52" s="72">
        <f t="shared" si="49"/>
        <v>0</v>
      </c>
      <c r="AK52" s="72">
        <f t="shared" si="49"/>
        <v>0</v>
      </c>
      <c r="AL52" s="72">
        <f t="shared" si="49"/>
        <v>0</v>
      </c>
      <c r="AM52" s="72">
        <f t="shared" si="48"/>
        <v>0</v>
      </c>
      <c r="AN52" s="72">
        <f t="shared" si="48"/>
        <v>0</v>
      </c>
      <c r="AO52" s="72">
        <f t="shared" si="48"/>
        <v>0</v>
      </c>
      <c r="AP52" s="72">
        <f t="shared" si="48"/>
        <v>0</v>
      </c>
      <c r="AQ52" s="72">
        <f t="shared" si="48"/>
        <v>0</v>
      </c>
      <c r="AR52" s="72">
        <f t="shared" si="48"/>
        <v>0</v>
      </c>
      <c r="AS52" s="72">
        <f t="shared" si="48"/>
        <v>0</v>
      </c>
      <c r="AT52" s="72">
        <f t="shared" si="48"/>
        <v>0</v>
      </c>
      <c r="AU52" s="138">
        <f t="shared" si="39"/>
        <v>1</v>
      </c>
      <c r="AV52">
        <f t="shared" si="7"/>
        <v>0</v>
      </c>
      <c r="AW52">
        <f t="shared" si="8"/>
        <v>0</v>
      </c>
      <c r="AX52">
        <f t="shared" si="9"/>
        <v>0</v>
      </c>
      <c r="AY52">
        <f t="shared" si="10"/>
        <v>0</v>
      </c>
      <c r="AZ52">
        <f t="shared" si="11"/>
        <v>0</v>
      </c>
      <c r="BA52">
        <f t="shared" si="12"/>
        <v>0</v>
      </c>
      <c r="BB52">
        <f t="shared" si="13"/>
        <v>0</v>
      </c>
      <c r="BC52">
        <f t="shared" si="14"/>
        <v>0</v>
      </c>
      <c r="BD52" s="71">
        <f t="shared" si="45"/>
        <v>0</v>
      </c>
      <c r="BE52" s="3">
        <f t="shared" si="15"/>
        <v>0</v>
      </c>
      <c r="BF52" s="76">
        <f t="shared" si="16"/>
        <v>0</v>
      </c>
      <c r="BG52">
        <f t="shared" si="17"/>
        <v>0</v>
      </c>
      <c r="BH52">
        <f t="shared" si="18"/>
        <v>0</v>
      </c>
      <c r="BI52">
        <f t="shared" si="19"/>
        <v>0</v>
      </c>
      <c r="BJ52">
        <f t="shared" si="20"/>
        <v>0</v>
      </c>
      <c r="BK52">
        <f t="shared" si="21"/>
        <v>0</v>
      </c>
      <c r="BL52">
        <f t="shared" si="22"/>
        <v>0</v>
      </c>
      <c r="BM52">
        <f t="shared" si="23"/>
        <v>0</v>
      </c>
      <c r="BN52">
        <f t="shared" si="24"/>
        <v>0</v>
      </c>
      <c r="BO52" s="71">
        <f t="shared" si="46"/>
        <v>0</v>
      </c>
      <c r="BP52" s="3">
        <f t="shared" si="25"/>
        <v>0</v>
      </c>
      <c r="BQ52" s="77">
        <f t="shared" si="26"/>
        <v>0</v>
      </c>
      <c r="BR52">
        <f t="shared" si="27"/>
        <v>0</v>
      </c>
      <c r="BS52">
        <f t="shared" si="28"/>
        <v>0</v>
      </c>
      <c r="BT52">
        <f t="shared" si="29"/>
        <v>0</v>
      </c>
      <c r="BU52">
        <f t="shared" si="30"/>
        <v>0</v>
      </c>
      <c r="BV52">
        <f t="shared" si="31"/>
        <v>0</v>
      </c>
      <c r="BW52">
        <f t="shared" si="32"/>
        <v>0</v>
      </c>
      <c r="BX52">
        <f t="shared" si="33"/>
        <v>0</v>
      </c>
      <c r="BY52">
        <f t="shared" si="34"/>
        <v>0</v>
      </c>
      <c r="BZ52" s="71">
        <f t="shared" si="47"/>
        <v>0</v>
      </c>
      <c r="CA52" s="3">
        <f t="shared" si="35"/>
        <v>0</v>
      </c>
      <c r="CB52" s="78">
        <f t="shared" si="36"/>
        <v>0</v>
      </c>
      <c r="CC52" s="79">
        <f t="shared" si="37"/>
        <v>0</v>
      </c>
      <c r="CD52" s="139">
        <f t="shared" si="38"/>
        <v>1</v>
      </c>
    </row>
    <row r="53" spans="1:82" ht="13.5" thickBot="1">
      <c r="A53" s="16" t="str">
        <f>IF(Runden!A53="","",Runden!A53)</f>
        <v/>
      </c>
      <c r="B53" s="17">
        <f>IF(Runden!B53&gt;0,RANK(Runden!B53,Runden!B$4:B$53,0),0)</f>
        <v>0</v>
      </c>
      <c r="C53" s="17">
        <f>IF(Runden!C53&gt;0,RANK(Runden!C53,Runden!C$4:C$53,0),0)</f>
        <v>0</v>
      </c>
      <c r="D53" s="17">
        <f>IF(Runden!D53&gt;0,RANK(Runden!D53,Runden!D$4:D$53,0),0)</f>
        <v>0</v>
      </c>
      <c r="E53" s="17">
        <f>IF(Runden!E53&gt;0,RANK(Runden!E53,Runden!E$4:E$53,0),0)</f>
        <v>0</v>
      </c>
      <c r="F53" s="17">
        <f>IF(Runden!F53&gt;0,RANK(Runden!F53,Runden!F$4:F$53,0),0)</f>
        <v>0</v>
      </c>
      <c r="G53" s="17">
        <f>IF(Runden!G53&gt;0,RANK(Runden!G53,Runden!G$4:G$53,0),0)</f>
        <v>0</v>
      </c>
      <c r="H53" s="17">
        <f>IF(Runden!H53&gt;0,RANK(Runden!H53,Runden!H$4:H$53,0),0)</f>
        <v>0</v>
      </c>
      <c r="I53" s="17">
        <f>IF(Runden!I53&gt;0,RANK(Runden!I53,Runden!I$4:I$53,0),0)</f>
        <v>0</v>
      </c>
      <c r="J53" s="17">
        <f>IF(Runden!J53&gt;0,RANK(Runden!J53,Runden!J$4:J$53,0),0)</f>
        <v>0</v>
      </c>
      <c r="K53" s="17">
        <f>IF(Runden!K53&gt;0,RANK(Runden!K53,Runden!K$4:K$53,0),0)</f>
        <v>0</v>
      </c>
      <c r="L53" s="17">
        <f>IF(Runden!L53&gt;0,RANK(Runden!L53,Runden!L$4:L$53,0),0)</f>
        <v>0</v>
      </c>
      <c r="M53" s="17">
        <f>IF(Runden!M53&gt;0,RANK(Runden!M53,Runden!M$4:M$53,0),0)</f>
        <v>0</v>
      </c>
      <c r="N53" s="17">
        <f>IF(Runden!N53&gt;0,RANK(Runden!N53,Runden!N$4:N$53,0),0)</f>
        <v>0</v>
      </c>
      <c r="O53" s="17">
        <f>IF(Runden!O53&gt;0,RANK(Runden!O53,Runden!O$4:O$53,0),0)</f>
        <v>0</v>
      </c>
      <c r="P53" s="17">
        <f>IF(Runden!P53&gt;0,RANK(Runden!P53,Runden!P$4:P$53,0),0)</f>
        <v>0</v>
      </c>
      <c r="Q53" s="17">
        <f>IF(Runden!Q53&gt;0,RANK(Runden!Q53,Runden!Q$4:Q$53,0),0)</f>
        <v>0</v>
      </c>
      <c r="R53" s="17">
        <f>IF(Runden!R53&gt;0,RANK(Runden!R53,Runden!R$4:R$53,0),0)</f>
        <v>0</v>
      </c>
      <c r="S53" s="17">
        <f>IF(Runden!S53&gt;0,RANK(Runden!S53,Runden!S$4:S$53,0),0)</f>
        <v>0</v>
      </c>
      <c r="T53" s="17">
        <f>IF(Runden!T53&gt;0,RANK(Runden!T53,Runden!T$4:T$53,0),0)</f>
        <v>0</v>
      </c>
      <c r="U53" s="17">
        <f>IF(Runden!U53&gt;0,RANK(Runden!U53,Runden!U$4:U$53,0),0)</f>
        <v>0</v>
      </c>
      <c r="V53" s="13"/>
      <c r="W53" s="72">
        <f t="shared" si="49"/>
        <v>0</v>
      </c>
      <c r="X53" s="72">
        <f t="shared" si="49"/>
        <v>0</v>
      </c>
      <c r="Y53" s="72">
        <f t="shared" si="49"/>
        <v>0</v>
      </c>
      <c r="Z53" s="72">
        <f t="shared" si="49"/>
        <v>0</v>
      </c>
      <c r="AA53" s="72">
        <f t="shared" si="49"/>
        <v>0</v>
      </c>
      <c r="AB53" s="72">
        <f t="shared" si="49"/>
        <v>0</v>
      </c>
      <c r="AC53" s="72">
        <f t="shared" si="49"/>
        <v>0</v>
      </c>
      <c r="AD53" s="72">
        <f t="shared" si="49"/>
        <v>0</v>
      </c>
      <c r="AE53" s="72">
        <f t="shared" si="49"/>
        <v>0</v>
      </c>
      <c r="AF53" s="72">
        <f t="shared" si="49"/>
        <v>0</v>
      </c>
      <c r="AG53" s="72">
        <f t="shared" si="49"/>
        <v>0</v>
      </c>
      <c r="AH53" s="72">
        <f t="shared" si="49"/>
        <v>0</v>
      </c>
      <c r="AI53" s="72">
        <f t="shared" si="49"/>
        <v>0</v>
      </c>
      <c r="AJ53" s="72">
        <f t="shared" si="49"/>
        <v>0</v>
      </c>
      <c r="AK53" s="72">
        <f t="shared" si="49"/>
        <v>0</v>
      </c>
      <c r="AL53" s="72">
        <f t="shared" si="49"/>
        <v>0</v>
      </c>
      <c r="AM53" s="72">
        <f t="shared" si="48"/>
        <v>0</v>
      </c>
      <c r="AN53" s="72">
        <f t="shared" si="48"/>
        <v>0</v>
      </c>
      <c r="AO53" s="72">
        <f t="shared" si="48"/>
        <v>0</v>
      </c>
      <c r="AP53" s="72">
        <f t="shared" si="48"/>
        <v>0</v>
      </c>
      <c r="AQ53" s="72">
        <f t="shared" si="48"/>
        <v>0</v>
      </c>
      <c r="AR53" s="72">
        <f t="shared" si="48"/>
        <v>0</v>
      </c>
      <c r="AS53" s="72">
        <f t="shared" si="48"/>
        <v>0</v>
      </c>
      <c r="AT53" s="72">
        <f t="shared" si="48"/>
        <v>0</v>
      </c>
      <c r="AU53" s="138">
        <f t="shared" si="39"/>
        <v>1</v>
      </c>
      <c r="AV53">
        <f t="shared" si="7"/>
        <v>0</v>
      </c>
      <c r="AW53">
        <f t="shared" si="8"/>
        <v>0</v>
      </c>
      <c r="AX53">
        <f t="shared" si="9"/>
        <v>0</v>
      </c>
      <c r="AY53">
        <f t="shared" si="10"/>
        <v>0</v>
      </c>
      <c r="AZ53">
        <f t="shared" si="11"/>
        <v>0</v>
      </c>
      <c r="BA53">
        <f t="shared" si="12"/>
        <v>0</v>
      </c>
      <c r="BB53">
        <f t="shared" si="13"/>
        <v>0</v>
      </c>
      <c r="BC53">
        <f t="shared" si="14"/>
        <v>0</v>
      </c>
      <c r="BD53" s="71">
        <f t="shared" si="45"/>
        <v>0</v>
      </c>
      <c r="BE53" s="3">
        <f t="shared" si="15"/>
        <v>0</v>
      </c>
      <c r="BF53" s="76">
        <f t="shared" si="16"/>
        <v>0</v>
      </c>
      <c r="BG53">
        <f t="shared" si="17"/>
        <v>0</v>
      </c>
      <c r="BH53">
        <f t="shared" si="18"/>
        <v>0</v>
      </c>
      <c r="BI53">
        <f t="shared" si="19"/>
        <v>0</v>
      </c>
      <c r="BJ53">
        <f t="shared" si="20"/>
        <v>0</v>
      </c>
      <c r="BK53">
        <f t="shared" si="21"/>
        <v>0</v>
      </c>
      <c r="BL53">
        <f t="shared" si="22"/>
        <v>0</v>
      </c>
      <c r="BM53">
        <f t="shared" si="23"/>
        <v>0</v>
      </c>
      <c r="BN53">
        <f t="shared" si="24"/>
        <v>0</v>
      </c>
      <c r="BO53" s="71">
        <f t="shared" si="46"/>
        <v>0</v>
      </c>
      <c r="BP53" s="3">
        <f t="shared" si="25"/>
        <v>0</v>
      </c>
      <c r="BQ53" s="77">
        <f t="shared" si="26"/>
        <v>0</v>
      </c>
      <c r="BR53">
        <f t="shared" si="27"/>
        <v>0</v>
      </c>
      <c r="BS53">
        <f t="shared" si="28"/>
        <v>0</v>
      </c>
      <c r="BT53">
        <f t="shared" si="29"/>
        <v>0</v>
      </c>
      <c r="BU53">
        <f t="shared" si="30"/>
        <v>0</v>
      </c>
      <c r="BV53">
        <f t="shared" si="31"/>
        <v>0</v>
      </c>
      <c r="BW53">
        <f t="shared" si="32"/>
        <v>0</v>
      </c>
      <c r="BX53">
        <f t="shared" si="33"/>
        <v>0</v>
      </c>
      <c r="BY53">
        <f t="shared" si="34"/>
        <v>0</v>
      </c>
      <c r="BZ53" s="71">
        <f t="shared" si="47"/>
        <v>0</v>
      </c>
      <c r="CA53" s="3">
        <f t="shared" si="35"/>
        <v>0</v>
      </c>
      <c r="CB53" s="78">
        <f t="shared" si="36"/>
        <v>0</v>
      </c>
      <c r="CC53" s="79">
        <f t="shared" si="37"/>
        <v>0</v>
      </c>
      <c r="CD53" s="139">
        <f t="shared" si="38"/>
        <v>1</v>
      </c>
    </row>
    <row r="54" spans="1:82">
      <c r="A54" s="12"/>
      <c r="B54" s="13"/>
      <c r="C54" s="13"/>
      <c r="D54" s="13"/>
      <c r="E54" s="13"/>
      <c r="F54" s="13"/>
      <c r="G54" s="13"/>
      <c r="H54" s="13"/>
      <c r="I54" s="13"/>
      <c r="J54" s="13"/>
      <c r="K54" s="13"/>
      <c r="L54" s="13"/>
      <c r="M54" s="13"/>
      <c r="N54" s="13"/>
      <c r="O54" s="13"/>
      <c r="P54" s="13"/>
      <c r="Q54" s="13"/>
      <c r="R54" s="13"/>
      <c r="S54" s="13"/>
      <c r="T54" s="13"/>
      <c r="U54" s="13"/>
      <c r="V54" s="13"/>
    </row>
  </sheetData>
  <sheetProtection sheet="1" objects="1" scenarios="1" selectLockedCells="1" selectUnlockedCells="1"/>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codeName="Tabelle5" filterMode="1">
    <pageSetUpPr fitToPage="1"/>
  </sheetPr>
  <dimension ref="A1:BH54"/>
  <sheetViews>
    <sheetView showGridLines="0" showRowColHeaders="0" showZeros="0" tabSelected="1" zoomScaleNormal="100" workbookViewId="0">
      <pane xSplit="1" ySplit="3" topLeftCell="B4" activePane="bottomRight" state="frozen"/>
      <selection activeCell="D27" sqref="D27"/>
      <selection pane="topRight" activeCell="D27" sqref="D27"/>
      <selection pane="bottomLeft" activeCell="D27" sqref="D27"/>
      <selection pane="bottomRight"/>
    </sheetView>
  </sheetViews>
  <sheetFormatPr baseColWidth="10" defaultColWidth="0" defaultRowHeight="12.75" zeroHeight="1"/>
  <cols>
    <col min="1" max="1" width="18.7109375" style="27" customWidth="1"/>
    <col min="2" max="10" width="7.140625" style="3" customWidth="1"/>
    <col min="11" max="11" width="8.140625" style="3" customWidth="1"/>
    <col min="12" max="21" width="8.140625" style="3" hidden="1" customWidth="1"/>
    <col min="22" max="23" width="7.7109375" style="3" customWidth="1"/>
    <col min="24" max="24" width="9.7109375" style="3" customWidth="1"/>
    <col min="25" max="25" width="10.42578125" style="171" bestFit="1" customWidth="1"/>
    <col min="26" max="27" width="10" style="3" customWidth="1"/>
    <col min="28" max="28" width="1.28515625" style="114" customWidth="1"/>
    <col min="29" max="29" width="1.28515625" style="115" customWidth="1"/>
    <col min="30" max="30" width="11" style="3" hidden="1" customWidth="1"/>
    <col min="31" max="50" width="4.7109375" style="3" hidden="1" customWidth="1"/>
    <col min="51" max="51" width="13.140625" hidden="1" customWidth="1"/>
    <col min="52" max="52" width="13.140625" style="3" hidden="1" customWidth="1"/>
    <col min="53" max="53" width="8.5703125" hidden="1" customWidth="1"/>
    <col min="54" max="54" width="9" hidden="1" customWidth="1"/>
    <col min="55" max="55" width="14.42578125" hidden="1" customWidth="1"/>
    <col min="56" max="59" width="11.42578125" hidden="1" customWidth="1"/>
    <col min="60" max="60" width="82.28515625" hidden="1" customWidth="1"/>
    <col min="61" max="16384" width="11.42578125" hidden="1"/>
  </cols>
  <sheetData>
    <row r="1" spans="1:55" ht="15">
      <c r="A1" s="175" t="str">
        <f>Einstellungen!D9&amp;" (Punkte)"</f>
        <v>GT Sprint 2018 (Punkte)</v>
      </c>
      <c r="V1" s="159"/>
      <c r="W1" s="59" t="s">
        <v>65</v>
      </c>
      <c r="X1" s="81"/>
      <c r="Y1" s="191" t="s">
        <v>119</v>
      </c>
      <c r="Z1" s="180" t="str">
        <f>IF(AnzahlLäufeGefahren&lt;LäufeInsgesamt,"vorläufiger Endstand", "Endstand")</f>
        <v>vorläufiger Endstand</v>
      </c>
      <c r="AA1" s="181"/>
      <c r="AB1" s="144"/>
      <c r="AC1" s="145"/>
      <c r="AY1" s="55" t="s">
        <v>69</v>
      </c>
      <c r="AZ1" s="65" t="s">
        <v>74</v>
      </c>
      <c r="BA1" s="65" t="s">
        <v>71</v>
      </c>
      <c r="BB1" s="65" t="s">
        <v>69</v>
      </c>
      <c r="BC1" s="141" t="s">
        <v>106</v>
      </c>
    </row>
    <row r="2" spans="1:55" ht="24" customHeight="1">
      <c r="A2" s="176"/>
      <c r="B2" s="172" t="s">
        <v>0</v>
      </c>
      <c r="C2" s="52" t="s">
        <v>1</v>
      </c>
      <c r="D2" s="52" t="s">
        <v>2</v>
      </c>
      <c r="E2" s="52" t="s">
        <v>3</v>
      </c>
      <c r="F2" s="52" t="s">
        <v>4</v>
      </c>
      <c r="G2" s="52" t="s">
        <v>5</v>
      </c>
      <c r="H2" s="52" t="s">
        <v>6</v>
      </c>
      <c r="I2" s="52" t="s">
        <v>7</v>
      </c>
      <c r="J2" s="52" t="s">
        <v>8</v>
      </c>
      <c r="K2" s="52" t="s">
        <v>9</v>
      </c>
      <c r="L2" s="52" t="s">
        <v>18</v>
      </c>
      <c r="M2" s="52" t="s">
        <v>19</v>
      </c>
      <c r="N2" s="52" t="s">
        <v>20</v>
      </c>
      <c r="O2" s="52" t="s">
        <v>21</v>
      </c>
      <c r="P2" s="52" t="s">
        <v>22</v>
      </c>
      <c r="Q2" s="52" t="s">
        <v>23</v>
      </c>
      <c r="R2" s="52" t="s">
        <v>24</v>
      </c>
      <c r="S2" s="52" t="s">
        <v>25</v>
      </c>
      <c r="T2" s="52" t="s">
        <v>26</v>
      </c>
      <c r="U2" s="56" t="s">
        <v>17</v>
      </c>
      <c r="V2" s="218" t="s">
        <v>66</v>
      </c>
      <c r="W2" s="219"/>
      <c r="X2" s="220"/>
      <c r="Y2" s="192" t="s">
        <v>120</v>
      </c>
      <c r="Z2" s="216" t="str">
        <f>"(mind. "&amp;Einstellungen!E4&amp; IF(Einstellungen!E4=1," Lauf "," Läufe ")&amp;"
"&amp;"bei "&amp;Einstellungen!E5&amp;IF(Einstellungen!E5=1," Streicher)"," Streichern)")</f>
        <v>(mind. 10 Läufe 
bei 3 Streichern)</v>
      </c>
      <c r="AA2" s="217"/>
      <c r="AB2" s="146"/>
      <c r="AC2" s="147"/>
      <c r="AD2" s="21" t="s">
        <v>15</v>
      </c>
      <c r="AE2" s="215" t="s">
        <v>29</v>
      </c>
      <c r="AF2" s="215"/>
      <c r="AG2" s="215"/>
      <c r="AH2" s="215"/>
      <c r="AI2" s="215"/>
      <c r="AJ2" s="215"/>
      <c r="AK2" s="215"/>
      <c r="AL2" s="26">
        <f>Einstellungen!E3-Einstellungen!E5</f>
        <v>10</v>
      </c>
      <c r="AM2" s="25"/>
      <c r="AN2" s="213" t="s">
        <v>28</v>
      </c>
      <c r="AO2" s="214"/>
      <c r="AP2" s="214"/>
      <c r="AQ2" s="214"/>
      <c r="AR2" s="214"/>
      <c r="AS2" s="214"/>
      <c r="AT2" s="24">
        <f>Einstellungen!E4</f>
        <v>10</v>
      </c>
      <c r="AY2" t="str">
        <f>Einstellungen!E6</f>
        <v>unverändert</v>
      </c>
      <c r="AZ2" s="140" t="s">
        <v>105</v>
      </c>
      <c r="BA2" s="66" t="s">
        <v>72</v>
      </c>
      <c r="BB2" s="66" t="s">
        <v>73</v>
      </c>
      <c r="BC2" s="142" t="s">
        <v>105</v>
      </c>
    </row>
    <row r="3" spans="1:55" ht="12.75" customHeight="1" thickBot="1">
      <c r="A3" s="177" t="s">
        <v>33</v>
      </c>
      <c r="B3" s="173">
        <f>Runden!B3</f>
        <v>43125</v>
      </c>
      <c r="C3" s="122">
        <f>Runden!C3</f>
        <v>43153</v>
      </c>
      <c r="D3" s="122">
        <f>Runden!D3</f>
        <v>43181</v>
      </c>
      <c r="E3" s="122">
        <f>Runden!E3</f>
        <v>43209</v>
      </c>
      <c r="F3" s="122">
        <f>Runden!F3</f>
        <v>43265</v>
      </c>
      <c r="G3" s="122">
        <f>Runden!G3</f>
        <v>43293</v>
      </c>
      <c r="H3" s="122">
        <f>Runden!H3</f>
        <v>43321</v>
      </c>
      <c r="I3" s="122">
        <f>Runden!I3</f>
        <v>43349</v>
      </c>
      <c r="J3" s="122">
        <f>Runden!J3</f>
        <v>43377</v>
      </c>
      <c r="K3" s="122">
        <f>Runden!K3</f>
        <v>43405</v>
      </c>
      <c r="L3" s="122">
        <f>Runden!L3</f>
        <v>43433</v>
      </c>
      <c r="M3" s="122">
        <f>Runden!M3</f>
        <v>43461</v>
      </c>
      <c r="N3" s="122">
        <f>Runden!N3</f>
        <v>43489</v>
      </c>
      <c r="O3" s="122">
        <f>Runden!O3</f>
        <v>43517</v>
      </c>
      <c r="P3" s="122">
        <f>Runden!P3</f>
        <v>43545</v>
      </c>
      <c r="Q3" s="122">
        <f>Runden!Q3</f>
        <v>43573</v>
      </c>
      <c r="R3" s="122">
        <f>Runden!R3</f>
        <v>43601</v>
      </c>
      <c r="S3" s="122">
        <f>Runden!S3</f>
        <v>43629</v>
      </c>
      <c r="T3" s="122">
        <f>Runden!T3</f>
        <v>43657</v>
      </c>
      <c r="U3" s="156">
        <f>Runden!U3</f>
        <v>43685</v>
      </c>
      <c r="V3" s="160" t="s">
        <v>10</v>
      </c>
      <c r="W3" s="57" t="s">
        <v>63</v>
      </c>
      <c r="X3" s="163" t="s">
        <v>34</v>
      </c>
      <c r="Y3" s="168" t="s">
        <v>15</v>
      </c>
      <c r="Z3" s="165" t="s">
        <v>10</v>
      </c>
      <c r="AA3" s="113" t="s">
        <v>63</v>
      </c>
      <c r="AB3" s="148"/>
      <c r="AC3" s="149"/>
      <c r="AD3" s="22" t="s">
        <v>54</v>
      </c>
      <c r="AE3" s="3">
        <v>1</v>
      </c>
      <c r="AF3" s="3">
        <v>2</v>
      </c>
      <c r="AG3" s="3">
        <v>3</v>
      </c>
      <c r="AH3" s="3">
        <v>4</v>
      </c>
      <c r="AI3" s="3">
        <v>5</v>
      </c>
      <c r="AJ3" s="3">
        <v>6</v>
      </c>
      <c r="AK3" s="3">
        <v>7</v>
      </c>
      <c r="AL3" s="3">
        <v>8</v>
      </c>
      <c r="AM3" s="3">
        <v>9</v>
      </c>
      <c r="AN3" s="3">
        <v>10</v>
      </c>
      <c r="AO3" s="3">
        <v>11</v>
      </c>
      <c r="AP3" s="3">
        <v>12</v>
      </c>
      <c r="AQ3" s="3">
        <v>13</v>
      </c>
      <c r="AR3" s="3">
        <v>14</v>
      </c>
      <c r="AS3" s="3">
        <v>15</v>
      </c>
      <c r="AT3" s="3">
        <v>16</v>
      </c>
      <c r="AU3" s="3">
        <v>17</v>
      </c>
      <c r="AV3" s="3">
        <v>18</v>
      </c>
      <c r="AW3" s="3">
        <v>19</v>
      </c>
      <c r="AX3" s="3">
        <v>20</v>
      </c>
      <c r="AY3" s="3"/>
      <c r="AZ3" s="53" t="s">
        <v>70</v>
      </c>
      <c r="BA3" s="53" t="s">
        <v>34</v>
      </c>
      <c r="BB3" s="67" t="s">
        <v>34</v>
      </c>
      <c r="BC3" s="80" t="s">
        <v>85</v>
      </c>
    </row>
    <row r="4" spans="1:55">
      <c r="A4" s="178" t="str">
        <f>IF(Runden!A4="","",Runden!A4)</f>
        <v>Marcus</v>
      </c>
      <c r="B4" s="174">
        <f>IF(Rang!B4&gt;0,VLOOKUP(Rang!B4,Einstellungen!$A$3:$B$52,2,FALSE),0)</f>
        <v>15</v>
      </c>
      <c r="C4" s="30">
        <f>IF(Rang!C4&gt;0,VLOOKUP(Rang!C4,Einstellungen!$A$3:$B$52,2,FALSE),0)</f>
        <v>18</v>
      </c>
      <c r="D4" s="30">
        <f>IF(Rang!D4&gt;0,VLOOKUP(Rang!D4,Einstellungen!$A$3:$B$52,2,FALSE),0)</f>
        <v>20</v>
      </c>
      <c r="E4" s="30">
        <f>IF(Rang!E4&gt;0,VLOOKUP(Rang!E4,Einstellungen!$A$3:$B$52,2,FALSE),0)</f>
        <v>20</v>
      </c>
      <c r="F4" s="30">
        <f>IF(Rang!F4&gt;0,VLOOKUP(Rang!F4,Einstellungen!$A$3:$B$52,2,FALSE),0)</f>
        <v>20</v>
      </c>
      <c r="G4" s="30">
        <f>IF(Rang!G4&gt;0,VLOOKUP(Rang!G4,Einstellungen!$A$3:$B$52,2,FALSE),0)</f>
        <v>20</v>
      </c>
      <c r="H4" s="30">
        <f>IF(Rang!H4&gt;0,VLOOKUP(Rang!H4,Einstellungen!$A$3:$B$52,2,FALSE),0)</f>
        <v>20</v>
      </c>
      <c r="I4" s="30">
        <f>IF(Rang!I4&gt;0,VLOOKUP(Rang!I4,Einstellungen!$A$3:$B$52,2,FALSE),0)</f>
        <v>20</v>
      </c>
      <c r="J4" s="30">
        <f>IF(Rang!J4&gt;0,VLOOKUP(Rang!J4,Einstellungen!$A$3:$B$52,2,FALSE),0)</f>
        <v>0</v>
      </c>
      <c r="K4" s="30">
        <f>IF(Rang!K4&gt;0,VLOOKUP(Rang!K4,Einstellungen!$A$3:$B$52,2,FALSE),0)</f>
        <v>0</v>
      </c>
      <c r="L4" s="30">
        <f>IF(Rang!L4&gt;0,VLOOKUP(Rang!L4,Einstellungen!$A$3:$B$52,2,FALSE),0)</f>
        <v>0</v>
      </c>
      <c r="M4" s="30">
        <f>IF(Rang!M4&gt;0,VLOOKUP(Rang!M4,Einstellungen!$A$3:$B$52,2,FALSE),0)</f>
        <v>0</v>
      </c>
      <c r="N4" s="30">
        <f>IF(Rang!N4&gt;0,VLOOKUP(Rang!N4,Einstellungen!$A$3:$B$52,2,FALSE),0)</f>
        <v>0</v>
      </c>
      <c r="O4" s="30">
        <f>IF(Rang!O4&gt;0,VLOOKUP(Rang!O4,Einstellungen!$A$3:$B$52,2,FALSE),0)</f>
        <v>0</v>
      </c>
      <c r="P4" s="30">
        <f>IF(Rang!P4&gt;0,VLOOKUP(Rang!P4,Einstellungen!$A$3:$B$52,2,FALSE),0)</f>
        <v>0</v>
      </c>
      <c r="Q4" s="30">
        <f>IF(Rang!Q4&gt;0,VLOOKUP(Rang!Q4,Einstellungen!$A$3:$B$52,2,FALSE),0)</f>
        <v>0</v>
      </c>
      <c r="R4" s="30">
        <f>IF(Rang!R4&gt;0,VLOOKUP(Rang!R4,Einstellungen!$A$3:$B$52,2,FALSE),0)</f>
        <v>0</v>
      </c>
      <c r="S4" s="30">
        <f>IF(Rang!S4&gt;0,VLOOKUP(Rang!S4,Einstellungen!$A$3:$B$52,2,FALSE),0)</f>
        <v>0</v>
      </c>
      <c r="T4" s="30">
        <f>IF(Rang!T4&gt;0,VLOOKUP(Rang!T4,Einstellungen!$A$3:$B$52,2,FALSE),0)</f>
        <v>0</v>
      </c>
      <c r="U4" s="157">
        <f>IF(Rang!U4&gt;0,VLOOKUP(Rang!U4,Einstellungen!$A$3:$B$52,2,FALSE),0)</f>
        <v>0</v>
      </c>
      <c r="V4" s="161">
        <f>SUM(B4:U4)+IF($AY$4=2,AZ4,0)+IF($AY$4=3,BC4,0)</f>
        <v>153</v>
      </c>
      <c r="W4" s="53">
        <f>IF(SUM(B4:U4)&gt;0,RANK(V4,$V$4:$V$53,0),0)</f>
        <v>1</v>
      </c>
      <c r="X4" s="164">
        <f>IF(SUM(B4:U4)&gt;0,VLOOKUP(A4,TabRunden,22,FALSE),0)</f>
        <v>1103.46</v>
      </c>
      <c r="Y4" s="169">
        <f>AD4</f>
        <v>8</v>
      </c>
      <c r="Z4" s="166">
        <f>IF(AD4&gt;=$AT$2,LOOKUP($AL$2,$AE$3:$AX$3,AE4:AX4),0)+IF($AY$4=2,AZ4,0)+IF($AY$4=3,BC4,0)</f>
        <v>0</v>
      </c>
      <c r="AA4" s="182">
        <f>IF(Z4&gt;0,RANK(Z4,$Z$4:$Z$53,0),0)</f>
        <v>0</v>
      </c>
      <c r="AB4" s="148">
        <f>IF(W4=0,51,W4)+IF(A4="",50,0)</f>
        <v>1</v>
      </c>
      <c r="AC4" s="147">
        <f>IF(AA4=0,51,AA4)+IF(A4="",50,0)</f>
        <v>51</v>
      </c>
      <c r="AD4" s="23">
        <f t="shared" ref="AD4:AD35" si="0">20-COUNTIF(B4:U4,0)</f>
        <v>8</v>
      </c>
      <c r="AE4" s="20">
        <f>LARGE($B4:$U4,AE$3)</f>
        <v>20</v>
      </c>
      <c r="AF4" s="20">
        <f t="shared" ref="AF4:AX4" si="1">LARGE($B4:$U4,AF$3)+AE4</f>
        <v>40</v>
      </c>
      <c r="AG4" s="20">
        <f t="shared" si="1"/>
        <v>60</v>
      </c>
      <c r="AH4" s="20">
        <f t="shared" si="1"/>
        <v>80</v>
      </c>
      <c r="AI4" s="20">
        <f t="shared" si="1"/>
        <v>100</v>
      </c>
      <c r="AJ4" s="20">
        <f t="shared" si="1"/>
        <v>120</v>
      </c>
      <c r="AK4" s="20">
        <f t="shared" si="1"/>
        <v>138</v>
      </c>
      <c r="AL4" s="20">
        <f t="shared" si="1"/>
        <v>153</v>
      </c>
      <c r="AM4" s="20">
        <f t="shared" si="1"/>
        <v>153</v>
      </c>
      <c r="AN4" s="20">
        <f t="shared" si="1"/>
        <v>153</v>
      </c>
      <c r="AO4" s="20">
        <f t="shared" si="1"/>
        <v>153</v>
      </c>
      <c r="AP4" s="20">
        <f t="shared" si="1"/>
        <v>153</v>
      </c>
      <c r="AQ4" s="20">
        <f t="shared" si="1"/>
        <v>153</v>
      </c>
      <c r="AR4" s="20">
        <f t="shared" si="1"/>
        <v>153</v>
      </c>
      <c r="AS4" s="20">
        <f t="shared" si="1"/>
        <v>153</v>
      </c>
      <c r="AT4" s="20">
        <f t="shared" si="1"/>
        <v>153</v>
      </c>
      <c r="AU4" s="20">
        <f t="shared" si="1"/>
        <v>153</v>
      </c>
      <c r="AV4" s="20">
        <f t="shared" si="1"/>
        <v>153</v>
      </c>
      <c r="AW4" s="20">
        <f t="shared" si="1"/>
        <v>153</v>
      </c>
      <c r="AX4" s="20">
        <f t="shared" si="1"/>
        <v>153</v>
      </c>
      <c r="AY4" s="20">
        <f>IF(AY2="unverändert",1,IF(AY2="Gesamtrunden",2,IF(AY2= "bester Platz",3,0)))</f>
        <v>1</v>
      </c>
      <c r="AZ4" s="68">
        <f>IF(X4&gt;0,RANK(X4,$X$4:$X$53,1),0)/1000</f>
        <v>0.05</v>
      </c>
      <c r="BA4" s="64">
        <f>AX4+AZ4</f>
        <v>153.05000000000001</v>
      </c>
      <c r="BB4" s="3">
        <f>IF(BA4&gt;0,RANK(BA4,$BA$4:$BA$53,0),0)</f>
        <v>1</v>
      </c>
      <c r="BC4">
        <f>IF(X4&gt;0,VLOOKUP(A4,Rang!$A$4:$AU$53,47,FALSE))/1000</f>
        <v>0.05</v>
      </c>
    </row>
    <row r="5" spans="1:55">
      <c r="A5" s="178" t="str">
        <f>IF(Runden!A5="","",Runden!A5)</f>
        <v>Frank</v>
      </c>
      <c r="B5" s="174">
        <f>IF(Rang!B5&gt;0,VLOOKUP(Rang!B5,Einstellungen!$A$3:$B$52,2,FALSE),0)</f>
        <v>9</v>
      </c>
      <c r="C5" s="30">
        <f>IF(Rang!C5&gt;0,VLOOKUP(Rang!C5,Einstellungen!$A$3:$B$52,2,FALSE),0)</f>
        <v>12</v>
      </c>
      <c r="D5" s="30">
        <f>IF(Rang!D5&gt;0,VLOOKUP(Rang!D5,Einstellungen!$A$3:$B$52,2,FALSE),0)</f>
        <v>12</v>
      </c>
      <c r="E5" s="30">
        <f>IF(Rang!E5&gt;0,VLOOKUP(Rang!E5,Einstellungen!$A$3:$B$52,2,FALSE),0)</f>
        <v>14</v>
      </c>
      <c r="F5" s="30">
        <f>IF(Rang!F5&gt;0,VLOOKUP(Rang!F5,Einstellungen!$A$3:$B$52,2,FALSE),0)</f>
        <v>14</v>
      </c>
      <c r="G5" s="30">
        <f>IF(Rang!G5&gt;0,VLOOKUP(Rang!G5,Einstellungen!$A$3:$B$52,2,FALSE),0)</f>
        <v>11</v>
      </c>
      <c r="H5" s="30">
        <f>IF(Rang!H5&gt;0,VLOOKUP(Rang!H5,Einstellungen!$A$3:$B$52,2,FALSE),0)</f>
        <v>12</v>
      </c>
      <c r="I5" s="30">
        <f>IF(Rang!I5&gt;0,VLOOKUP(Rang!I5,Einstellungen!$A$3:$B$52,2,FALSE),0)</f>
        <v>15</v>
      </c>
      <c r="J5" s="30">
        <f>IF(Rang!J5&gt;0,VLOOKUP(Rang!J5,Einstellungen!$A$3:$B$52,2,FALSE),0)</f>
        <v>0</v>
      </c>
      <c r="K5" s="30">
        <f>IF(Rang!K5&gt;0,VLOOKUP(Rang!K5,Einstellungen!$A$3:$B$52,2,FALSE),0)</f>
        <v>0</v>
      </c>
      <c r="L5" s="30">
        <f>IF(Rang!L5&gt;0,VLOOKUP(Rang!L5,Einstellungen!$A$3:$B$52,2,FALSE),0)</f>
        <v>0</v>
      </c>
      <c r="M5" s="30">
        <f>IF(Rang!M5&gt;0,VLOOKUP(Rang!M5,Einstellungen!$A$3:$B$52,2,FALSE),0)</f>
        <v>0</v>
      </c>
      <c r="N5" s="30">
        <f>IF(Rang!N5&gt;0,VLOOKUP(Rang!N5,Einstellungen!$A$3:$B$52,2,FALSE),0)</f>
        <v>0</v>
      </c>
      <c r="O5" s="30">
        <f>IF(Rang!O5&gt;0,VLOOKUP(Rang!O5,Einstellungen!$A$3:$B$52,2,FALSE),0)</f>
        <v>0</v>
      </c>
      <c r="P5" s="30">
        <f>IF(Rang!P5&gt;0,VLOOKUP(Rang!P5,Einstellungen!$A$3:$B$52,2,FALSE),0)</f>
        <v>0</v>
      </c>
      <c r="Q5" s="30">
        <f>IF(Rang!Q5&gt;0,VLOOKUP(Rang!Q5,Einstellungen!$A$3:$B$52,2,FALSE),0)</f>
        <v>0</v>
      </c>
      <c r="R5" s="30">
        <f>IF(Rang!R5&gt;0,VLOOKUP(Rang!R5,Einstellungen!$A$3:$B$52,2,FALSE),0)</f>
        <v>0</v>
      </c>
      <c r="S5" s="30">
        <f>IF(Rang!S5&gt;0,VLOOKUP(Rang!S5,Einstellungen!$A$3:$B$52,2,FALSE),0)</f>
        <v>0</v>
      </c>
      <c r="T5" s="30">
        <f>IF(Rang!T5&gt;0,VLOOKUP(Rang!T5,Einstellungen!$A$3:$B$52,2,FALSE),0)</f>
        <v>0</v>
      </c>
      <c r="U5" s="157">
        <f>IF(Rang!U5&gt;0,VLOOKUP(Rang!U5,Einstellungen!$A$3:$B$52,2,FALSE),0)</f>
        <v>0</v>
      </c>
      <c r="V5" s="161">
        <f>SUM(B5:U5)+IF($AY$4=2,AZ5,0)+IF($AY$4=3,BC5,0)</f>
        <v>99</v>
      </c>
      <c r="W5" s="53">
        <f>IF(SUM(B5:U5)&gt;0,RANK(V5,$V$4:$V$53,0),0)</f>
        <v>2</v>
      </c>
      <c r="X5" s="164">
        <f>IF(SUM(B5:U5)&gt;0,VLOOKUP(A5,TabRunden,22,FALSE),0)</f>
        <v>1010.0200000000002</v>
      </c>
      <c r="Y5" s="169">
        <f>AD5</f>
        <v>8</v>
      </c>
      <c r="Z5" s="166">
        <f>IF(AD5&gt;=$AT$2,LOOKUP($AL$2,$AE$3:$AX$3,AE5:AX5),0)+IF($AY$4=2,AZ5,0)+IF($AY$4=3,BC5,0)</f>
        <v>0</v>
      </c>
      <c r="AA5" s="183">
        <f>IF(Z5&gt;0,RANK(Z5,$Z$4:$Z$53,0),0)</f>
        <v>0</v>
      </c>
      <c r="AB5" s="148">
        <f>IF(W5=0,51,W5)+IF(A5="",50,0)</f>
        <v>2</v>
      </c>
      <c r="AC5" s="147">
        <f>IF(AA5=0,51,AA5)+IF(A5="",50,0)</f>
        <v>51</v>
      </c>
      <c r="AD5" s="23">
        <f t="shared" si="0"/>
        <v>8</v>
      </c>
      <c r="AE5" s="20">
        <f t="shared" ref="AE5:AE35" si="2">LARGE($B5:$U5,AE$3)</f>
        <v>15</v>
      </c>
      <c r="AF5" s="20">
        <f t="shared" ref="AF5:AX5" si="3">LARGE($B5:$U5,AF$3)+AE5</f>
        <v>29</v>
      </c>
      <c r="AG5" s="20">
        <f t="shared" si="3"/>
        <v>43</v>
      </c>
      <c r="AH5" s="20">
        <f t="shared" si="3"/>
        <v>55</v>
      </c>
      <c r="AI5" s="20">
        <f t="shared" si="3"/>
        <v>67</v>
      </c>
      <c r="AJ5" s="20">
        <f t="shared" si="3"/>
        <v>79</v>
      </c>
      <c r="AK5" s="20">
        <f t="shared" si="3"/>
        <v>90</v>
      </c>
      <c r="AL5" s="20">
        <f t="shared" si="3"/>
        <v>99</v>
      </c>
      <c r="AM5" s="20">
        <f t="shared" si="3"/>
        <v>99</v>
      </c>
      <c r="AN5" s="20">
        <f t="shared" si="3"/>
        <v>99</v>
      </c>
      <c r="AO5" s="20">
        <f t="shared" si="3"/>
        <v>99</v>
      </c>
      <c r="AP5" s="20">
        <f t="shared" si="3"/>
        <v>99</v>
      </c>
      <c r="AQ5" s="20">
        <f t="shared" si="3"/>
        <v>99</v>
      </c>
      <c r="AR5" s="20">
        <f t="shared" si="3"/>
        <v>99</v>
      </c>
      <c r="AS5" s="20">
        <f t="shared" si="3"/>
        <v>99</v>
      </c>
      <c r="AT5" s="20">
        <f t="shared" si="3"/>
        <v>99</v>
      </c>
      <c r="AU5" s="20">
        <f t="shared" si="3"/>
        <v>99</v>
      </c>
      <c r="AV5" s="20">
        <f t="shared" si="3"/>
        <v>99</v>
      </c>
      <c r="AW5" s="20">
        <f t="shared" si="3"/>
        <v>99</v>
      </c>
      <c r="AX5" s="20">
        <f t="shared" si="3"/>
        <v>99</v>
      </c>
      <c r="AZ5" s="68">
        <f t="shared" ref="AZ5:AZ53" si="4">IF(X5&gt;0,RANK(X5,$X$4:$X$53,1),0)/1000</f>
        <v>4.9000000000000002E-2</v>
      </c>
      <c r="BA5" s="64">
        <f>AX5+AZ5</f>
        <v>99.049000000000007</v>
      </c>
      <c r="BB5" s="3">
        <f t="shared" ref="BB5:BB53" si="5">IF(BA5&gt;0,RANK(BA5,$BA$4:$BA$53,0),0)</f>
        <v>2</v>
      </c>
      <c r="BC5">
        <f>IF(X5&gt;0,VLOOKUP(A5,Rang!$A$4:$AU$53,47,FALSE))/1000</f>
        <v>3.9E-2</v>
      </c>
    </row>
    <row r="6" spans="1:55">
      <c r="A6" s="178" t="str">
        <f>IF(Runden!A6="","",Runden!A6)</f>
        <v>Günter</v>
      </c>
      <c r="B6" s="174">
        <f>IF(Rang!B6&gt;0,VLOOKUP(Rang!B6,Einstellungen!$A$3:$B$52,2,FALSE),0)</f>
        <v>16</v>
      </c>
      <c r="C6" s="30">
        <f>IF(Rang!C6&gt;0,VLOOKUP(Rang!C6,Einstellungen!$A$3:$B$52,2,FALSE),0)</f>
        <v>13</v>
      </c>
      <c r="D6" s="30">
        <f>IF(Rang!D6&gt;0,VLOOKUP(Rang!D6,Einstellungen!$A$3:$B$52,2,FALSE),0)</f>
        <v>16</v>
      </c>
      <c r="E6" s="30">
        <f>IF(Rang!E6&gt;0,VLOOKUP(Rang!E6,Einstellungen!$A$3:$B$52,2,FALSE),0)</f>
        <v>18</v>
      </c>
      <c r="F6" s="30">
        <f>IF(Rang!F6&gt;0,VLOOKUP(Rang!F6,Einstellungen!$A$3:$B$52,2,FALSE),0)</f>
        <v>0</v>
      </c>
      <c r="G6" s="30">
        <f>IF(Rang!G6&gt;0,VLOOKUP(Rang!G6,Einstellungen!$A$3:$B$52,2,FALSE),0)</f>
        <v>18</v>
      </c>
      <c r="H6" s="30">
        <f>IF(Rang!H6&gt;0,VLOOKUP(Rang!H6,Einstellungen!$A$3:$B$52,2,FALSE),0)</f>
        <v>16</v>
      </c>
      <c r="I6" s="30">
        <f>IF(Rang!I6&gt;0,VLOOKUP(Rang!I6,Einstellungen!$A$3:$B$52,2,FALSE),0)</f>
        <v>0</v>
      </c>
      <c r="J6" s="30">
        <f>IF(Rang!J6&gt;0,VLOOKUP(Rang!J6,Einstellungen!$A$3:$B$52,2,FALSE),0)</f>
        <v>0</v>
      </c>
      <c r="K6" s="30">
        <f>IF(Rang!K6&gt;0,VLOOKUP(Rang!K6,Einstellungen!$A$3:$B$52,2,FALSE),0)</f>
        <v>0</v>
      </c>
      <c r="L6" s="30">
        <f>IF(Rang!L6&gt;0,VLOOKUP(Rang!L6,Einstellungen!$A$3:$B$52,2,FALSE),0)</f>
        <v>0</v>
      </c>
      <c r="M6" s="30">
        <f>IF(Rang!M6&gt;0,VLOOKUP(Rang!M6,Einstellungen!$A$3:$B$52,2,FALSE),0)</f>
        <v>0</v>
      </c>
      <c r="N6" s="30">
        <f>IF(Rang!N6&gt;0,VLOOKUP(Rang!N6,Einstellungen!$A$3:$B$52,2,FALSE),0)</f>
        <v>0</v>
      </c>
      <c r="O6" s="30">
        <f>IF(Rang!O6&gt;0,VLOOKUP(Rang!O6,Einstellungen!$A$3:$B$52,2,FALSE),0)</f>
        <v>0</v>
      </c>
      <c r="P6" s="30">
        <f>IF(Rang!P6&gt;0,VLOOKUP(Rang!P6,Einstellungen!$A$3:$B$52,2,FALSE),0)</f>
        <v>0</v>
      </c>
      <c r="Q6" s="30">
        <f>IF(Rang!Q6&gt;0,VLOOKUP(Rang!Q6,Einstellungen!$A$3:$B$52,2,FALSE),0)</f>
        <v>0</v>
      </c>
      <c r="R6" s="30">
        <f>IF(Rang!R6&gt;0,VLOOKUP(Rang!R6,Einstellungen!$A$3:$B$52,2,FALSE),0)</f>
        <v>0</v>
      </c>
      <c r="S6" s="30">
        <f>IF(Rang!S6&gt;0,VLOOKUP(Rang!S6,Einstellungen!$A$3:$B$52,2,FALSE),0)</f>
        <v>0</v>
      </c>
      <c r="T6" s="30">
        <f>IF(Rang!T6&gt;0,VLOOKUP(Rang!T6,Einstellungen!$A$3:$B$52,2,FALSE),0)</f>
        <v>0</v>
      </c>
      <c r="U6" s="157">
        <f>IF(Rang!U6&gt;0,VLOOKUP(Rang!U6,Einstellungen!$A$3:$B$52,2,FALSE),0)</f>
        <v>0</v>
      </c>
      <c r="V6" s="161">
        <f>SUM(B6:U6)+IF($AY$4=2,AZ6,0)+IF($AY$4=3,BC6,0)</f>
        <v>97</v>
      </c>
      <c r="W6" s="53">
        <f>IF(SUM(B6:U6)&gt;0,RANK(V6,$V$4:$V$53,0),0)</f>
        <v>3</v>
      </c>
      <c r="X6" s="164">
        <f>IF(SUM(B6:U6)&gt;0,VLOOKUP(A6,TabRunden,22,FALSE),0)</f>
        <v>811.43000000000006</v>
      </c>
      <c r="Y6" s="169">
        <f>AD6</f>
        <v>6</v>
      </c>
      <c r="Z6" s="166">
        <f>IF(AD6&gt;=$AT$2,LOOKUP($AL$2,$AE$3:$AX$3,AE6:AX6),0)+IF($AY$4=2,AZ6,0)+IF($AY$4=3,BC6,0)</f>
        <v>0</v>
      </c>
      <c r="AA6" s="183">
        <f>IF(Z6&gt;0,RANK(Z6,$Z$4:$Z$53,0),0)</f>
        <v>0</v>
      </c>
      <c r="AB6" s="148">
        <f>IF(W6=0,51,W6)+IF(A6="",50,0)</f>
        <v>3</v>
      </c>
      <c r="AC6" s="147">
        <f>IF(AA6=0,51,AA6)+IF(A6="",50,0)</f>
        <v>51</v>
      </c>
      <c r="AD6" s="23">
        <f t="shared" si="0"/>
        <v>6</v>
      </c>
      <c r="AE6" s="20">
        <f t="shared" si="2"/>
        <v>18</v>
      </c>
      <c r="AF6" s="20">
        <f t="shared" ref="AF6:AX6" si="6">LARGE($B6:$U6,AF$3)+AE6</f>
        <v>36</v>
      </c>
      <c r="AG6" s="20">
        <f t="shared" si="6"/>
        <v>52</v>
      </c>
      <c r="AH6" s="20">
        <f t="shared" si="6"/>
        <v>68</v>
      </c>
      <c r="AI6" s="20">
        <f t="shared" si="6"/>
        <v>84</v>
      </c>
      <c r="AJ6" s="20">
        <f t="shared" si="6"/>
        <v>97</v>
      </c>
      <c r="AK6" s="20">
        <f t="shared" si="6"/>
        <v>97</v>
      </c>
      <c r="AL6" s="20">
        <f t="shared" si="6"/>
        <v>97</v>
      </c>
      <c r="AM6" s="20">
        <f t="shared" si="6"/>
        <v>97</v>
      </c>
      <c r="AN6" s="20">
        <f t="shared" si="6"/>
        <v>97</v>
      </c>
      <c r="AO6" s="20">
        <f t="shared" si="6"/>
        <v>97</v>
      </c>
      <c r="AP6" s="20">
        <f t="shared" si="6"/>
        <v>97</v>
      </c>
      <c r="AQ6" s="20">
        <f t="shared" si="6"/>
        <v>97</v>
      </c>
      <c r="AR6" s="20">
        <f t="shared" si="6"/>
        <v>97</v>
      </c>
      <c r="AS6" s="20">
        <f t="shared" si="6"/>
        <v>97</v>
      </c>
      <c r="AT6" s="20">
        <f t="shared" si="6"/>
        <v>97</v>
      </c>
      <c r="AU6" s="20">
        <f t="shared" si="6"/>
        <v>97</v>
      </c>
      <c r="AV6" s="20">
        <f t="shared" si="6"/>
        <v>97</v>
      </c>
      <c r="AW6" s="20">
        <f t="shared" si="6"/>
        <v>97</v>
      </c>
      <c r="AX6" s="20">
        <f t="shared" si="6"/>
        <v>97</v>
      </c>
      <c r="AZ6" s="68">
        <f t="shared" si="4"/>
        <v>4.8000000000000001E-2</v>
      </c>
      <c r="BA6" s="64">
        <f t="shared" ref="BA6:BA17" si="7">AX6+AZ6</f>
        <v>97.048000000000002</v>
      </c>
      <c r="BB6" s="3">
        <f t="shared" si="5"/>
        <v>3</v>
      </c>
      <c r="BC6">
        <f>IF(X6&gt;0,VLOOKUP(A6,Rang!$A$4:$AU$53,47,FALSE))/1000</f>
        <v>4.5999999999999999E-2</v>
      </c>
    </row>
    <row r="7" spans="1:55">
      <c r="A7" s="178" t="str">
        <f>IF(Runden!A7="","",Runden!A7)</f>
        <v>Potti</v>
      </c>
      <c r="B7" s="174">
        <f>IF(Rang!B7&gt;0,VLOOKUP(Rang!B7,Einstellungen!$A$3:$B$52,2,FALSE),0)</f>
        <v>13</v>
      </c>
      <c r="C7" s="30">
        <f>IF(Rang!C7&gt;0,VLOOKUP(Rang!C7,Einstellungen!$A$3:$B$52,2,FALSE),0)</f>
        <v>15</v>
      </c>
      <c r="D7" s="30">
        <f>IF(Rang!D7&gt;0,VLOOKUP(Rang!D7,Einstellungen!$A$3:$B$52,2,FALSE),0)</f>
        <v>15</v>
      </c>
      <c r="E7" s="30">
        <f>IF(Rang!E7&gt;0,VLOOKUP(Rang!E7,Einstellungen!$A$3:$B$52,2,FALSE),0)</f>
        <v>16</v>
      </c>
      <c r="F7" s="30">
        <f>IF(Rang!F7&gt;0,VLOOKUP(Rang!F7,Einstellungen!$A$3:$B$52,2,FALSE),0)</f>
        <v>0</v>
      </c>
      <c r="G7" s="30">
        <f>IF(Rang!G7&gt;0,VLOOKUP(Rang!G7,Einstellungen!$A$3:$B$52,2,FALSE),0)</f>
        <v>16</v>
      </c>
      <c r="H7" s="30">
        <f>IF(Rang!H7&gt;0,VLOOKUP(Rang!H7,Einstellungen!$A$3:$B$52,2,FALSE),0)</f>
        <v>14</v>
      </c>
      <c r="I7" s="30">
        <f>IF(Rang!I7&gt;0,VLOOKUP(Rang!I7,Einstellungen!$A$3:$B$52,2,FALSE),0)</f>
        <v>0</v>
      </c>
      <c r="J7" s="30">
        <f>IF(Rang!J7&gt;0,VLOOKUP(Rang!J7,Einstellungen!$A$3:$B$52,2,FALSE),0)</f>
        <v>0</v>
      </c>
      <c r="K7" s="30">
        <f>IF(Rang!K7&gt;0,VLOOKUP(Rang!K7,Einstellungen!$A$3:$B$52,2,FALSE),0)</f>
        <v>0</v>
      </c>
      <c r="L7" s="30">
        <f>IF(Rang!L7&gt;0,VLOOKUP(Rang!L7,Einstellungen!$A$3:$B$52,2,FALSE),0)</f>
        <v>0</v>
      </c>
      <c r="M7" s="30">
        <f>IF(Rang!M7&gt;0,VLOOKUP(Rang!M7,Einstellungen!$A$3:$B$52,2,FALSE),0)</f>
        <v>0</v>
      </c>
      <c r="N7" s="30">
        <f>IF(Rang!N7&gt;0,VLOOKUP(Rang!N7,Einstellungen!$A$3:$B$52,2,FALSE),0)</f>
        <v>0</v>
      </c>
      <c r="O7" s="30">
        <f>IF(Rang!O7&gt;0,VLOOKUP(Rang!O7,Einstellungen!$A$3:$B$52,2,FALSE),0)</f>
        <v>0</v>
      </c>
      <c r="P7" s="30">
        <f>IF(Rang!P7&gt;0,VLOOKUP(Rang!P7,Einstellungen!$A$3:$B$52,2,FALSE),0)</f>
        <v>0</v>
      </c>
      <c r="Q7" s="30">
        <f>IF(Rang!Q7&gt;0,VLOOKUP(Rang!Q7,Einstellungen!$A$3:$B$52,2,FALSE),0)</f>
        <v>0</v>
      </c>
      <c r="R7" s="30">
        <f>IF(Rang!R7&gt;0,VLOOKUP(Rang!R7,Einstellungen!$A$3:$B$52,2,FALSE),0)</f>
        <v>0</v>
      </c>
      <c r="S7" s="30">
        <f>IF(Rang!S7&gt;0,VLOOKUP(Rang!S7,Einstellungen!$A$3:$B$52,2,FALSE),0)</f>
        <v>0</v>
      </c>
      <c r="T7" s="30">
        <f>IF(Rang!T7&gt;0,VLOOKUP(Rang!T7,Einstellungen!$A$3:$B$52,2,FALSE),0)</f>
        <v>0</v>
      </c>
      <c r="U7" s="157">
        <f>IF(Rang!U7&gt;0,VLOOKUP(Rang!U7,Einstellungen!$A$3:$B$52,2,FALSE),0)</f>
        <v>0</v>
      </c>
      <c r="V7" s="161">
        <f>SUM(B7:U7)+IF($AY$4=2,AZ7,0)+IF($AY$4=3,BC7,0)</f>
        <v>89</v>
      </c>
      <c r="W7" s="53">
        <f>IF(SUM(B7:U7)&gt;0,RANK(V7,$V$4:$V$53,0),0)</f>
        <v>4</v>
      </c>
      <c r="X7" s="164">
        <f>IF(SUM(B7:U7)&gt;0,VLOOKUP(A7,TabRunden,22,FALSE),0)</f>
        <v>802.72</v>
      </c>
      <c r="Y7" s="169">
        <f>AD7</f>
        <v>6</v>
      </c>
      <c r="Z7" s="166">
        <f>IF(AD7&gt;=$AT$2,LOOKUP($AL$2,$AE$3:$AX$3,AE7:AX7),0)+IF($AY$4=2,AZ7,0)+IF($AY$4=3,BC7,0)</f>
        <v>0</v>
      </c>
      <c r="AA7" s="183">
        <f>IF(Z7&gt;0,RANK(Z7,$Z$4:$Z$53,0),0)</f>
        <v>0</v>
      </c>
      <c r="AB7" s="148">
        <f>IF(W7=0,51,W7)+IF(A7="",50,0)</f>
        <v>4</v>
      </c>
      <c r="AC7" s="147">
        <f>IF(AA7=0,51,AA7)+IF(A7="",50,0)</f>
        <v>51</v>
      </c>
      <c r="AD7" s="23">
        <f t="shared" si="0"/>
        <v>6</v>
      </c>
      <c r="AE7" s="20">
        <f t="shared" si="2"/>
        <v>16</v>
      </c>
      <c r="AF7" s="20">
        <f t="shared" ref="AF7:AX7" si="8">LARGE($B7:$U7,AF$3)+AE7</f>
        <v>32</v>
      </c>
      <c r="AG7" s="20">
        <f t="shared" si="8"/>
        <v>47</v>
      </c>
      <c r="AH7" s="20">
        <f t="shared" si="8"/>
        <v>62</v>
      </c>
      <c r="AI7" s="20">
        <f t="shared" si="8"/>
        <v>76</v>
      </c>
      <c r="AJ7" s="20">
        <f t="shared" si="8"/>
        <v>89</v>
      </c>
      <c r="AK7" s="20">
        <f t="shared" si="8"/>
        <v>89</v>
      </c>
      <c r="AL7" s="20">
        <f t="shared" si="8"/>
        <v>89</v>
      </c>
      <c r="AM7" s="20">
        <f t="shared" si="8"/>
        <v>89</v>
      </c>
      <c r="AN7" s="20">
        <f t="shared" si="8"/>
        <v>89</v>
      </c>
      <c r="AO7" s="20">
        <f t="shared" si="8"/>
        <v>89</v>
      </c>
      <c r="AP7" s="20">
        <f t="shared" si="8"/>
        <v>89</v>
      </c>
      <c r="AQ7" s="20">
        <f t="shared" si="8"/>
        <v>89</v>
      </c>
      <c r="AR7" s="20">
        <f t="shared" si="8"/>
        <v>89</v>
      </c>
      <c r="AS7" s="20">
        <f t="shared" si="8"/>
        <v>89</v>
      </c>
      <c r="AT7" s="20">
        <f t="shared" si="8"/>
        <v>89</v>
      </c>
      <c r="AU7" s="20">
        <f t="shared" si="8"/>
        <v>89</v>
      </c>
      <c r="AV7" s="20">
        <f t="shared" si="8"/>
        <v>89</v>
      </c>
      <c r="AW7" s="20">
        <f t="shared" si="8"/>
        <v>89</v>
      </c>
      <c r="AX7" s="20">
        <f t="shared" si="8"/>
        <v>89</v>
      </c>
      <c r="AZ7" s="68">
        <f t="shared" si="4"/>
        <v>4.7E-2</v>
      </c>
      <c r="BA7" s="64">
        <f t="shared" si="7"/>
        <v>89.046999999999997</v>
      </c>
      <c r="BB7" s="3">
        <f t="shared" si="5"/>
        <v>4</v>
      </c>
      <c r="BC7">
        <f>IF(X7&gt;0,VLOOKUP(A7,Rang!$A$4:$AU$53,47,FALSE))/1000</f>
        <v>4.3999999999999997E-2</v>
      </c>
    </row>
    <row r="8" spans="1:55">
      <c r="A8" s="178" t="str">
        <f>IF(Runden!A10="","",Runden!A10)</f>
        <v>Ronald</v>
      </c>
      <c r="B8" s="174">
        <f>IF(Rang!B10&gt;0,VLOOKUP(Rang!B10,Einstellungen!$A$3:$B$52,2,FALSE),0)</f>
        <v>0</v>
      </c>
      <c r="C8" s="30">
        <f>IF(Rang!C10&gt;0,VLOOKUP(Rang!C10,Einstellungen!$A$3:$B$52,2,FALSE),0)</f>
        <v>16</v>
      </c>
      <c r="D8" s="30">
        <f>IF(Rang!D10&gt;0,VLOOKUP(Rang!D10,Einstellungen!$A$3:$B$52,2,FALSE),0)</f>
        <v>14</v>
      </c>
      <c r="E8" s="30">
        <f>IF(Rang!E10&gt;0,VLOOKUP(Rang!E10,Einstellungen!$A$3:$B$52,2,FALSE),0)</f>
        <v>0</v>
      </c>
      <c r="F8" s="30">
        <f>IF(Rang!F10&gt;0,VLOOKUP(Rang!F10,Einstellungen!$A$3:$B$52,2,FALSE),0)</f>
        <v>18</v>
      </c>
      <c r="G8" s="30">
        <f>IF(Rang!G10&gt;0,VLOOKUP(Rang!G10,Einstellungen!$A$3:$B$52,2,FALSE),0)</f>
        <v>0</v>
      </c>
      <c r="H8" s="30">
        <f>IF(Rang!H10&gt;0,VLOOKUP(Rang!H10,Einstellungen!$A$3:$B$52,2,FALSE),0)</f>
        <v>18</v>
      </c>
      <c r="I8" s="30">
        <f>IF(Rang!I10&gt;0,VLOOKUP(Rang!I10,Einstellungen!$A$3:$B$52,2,FALSE),0)</f>
        <v>18</v>
      </c>
      <c r="J8" s="30">
        <f>IF(Rang!J10&gt;0,VLOOKUP(Rang!J10,Einstellungen!$A$3:$B$52,2,FALSE),0)</f>
        <v>0</v>
      </c>
      <c r="K8" s="30">
        <f>IF(Rang!K10&gt;0,VLOOKUP(Rang!K10,Einstellungen!$A$3:$B$52,2,FALSE),0)</f>
        <v>0</v>
      </c>
      <c r="L8" s="30">
        <f>IF(Rang!L10&gt;0,VLOOKUP(Rang!L10,Einstellungen!$A$3:$B$52,2,FALSE),0)</f>
        <v>0</v>
      </c>
      <c r="M8" s="30">
        <f>IF(Rang!M10&gt;0,VLOOKUP(Rang!M10,Einstellungen!$A$3:$B$52,2,FALSE),0)</f>
        <v>0</v>
      </c>
      <c r="N8" s="30">
        <f>IF(Rang!N10&gt;0,VLOOKUP(Rang!N10,Einstellungen!$A$3:$B$52,2,FALSE),0)</f>
        <v>0</v>
      </c>
      <c r="O8" s="30">
        <f>IF(Rang!O10&gt;0,VLOOKUP(Rang!O10,Einstellungen!$A$3:$B$52,2,FALSE),0)</f>
        <v>0</v>
      </c>
      <c r="P8" s="30">
        <f>IF(Rang!P10&gt;0,VLOOKUP(Rang!P10,Einstellungen!$A$3:$B$52,2,FALSE),0)</f>
        <v>0</v>
      </c>
      <c r="Q8" s="30">
        <f>IF(Rang!Q10&gt;0,VLOOKUP(Rang!Q10,Einstellungen!$A$3:$B$52,2,FALSE),0)</f>
        <v>0</v>
      </c>
      <c r="R8" s="30">
        <f>IF(Rang!R10&gt;0,VLOOKUP(Rang!R10,Einstellungen!$A$3:$B$52,2,FALSE),0)</f>
        <v>0</v>
      </c>
      <c r="S8" s="30">
        <f>IF(Rang!S10&gt;0,VLOOKUP(Rang!S10,Einstellungen!$A$3:$B$52,2,FALSE),0)</f>
        <v>0</v>
      </c>
      <c r="T8" s="30">
        <f>IF(Rang!T10&gt;0,VLOOKUP(Rang!T10,Einstellungen!$A$3:$B$52,2,FALSE),0)</f>
        <v>0</v>
      </c>
      <c r="U8" s="157">
        <f>IF(Rang!U10&gt;0,VLOOKUP(Rang!U10,Einstellungen!$A$3:$B$52,2,FALSE),0)</f>
        <v>0</v>
      </c>
      <c r="V8" s="161">
        <f>SUM(B8:U8)+IF($AY$4=2,AZ8,0)+IF($AY$4=3,BC8,0)</f>
        <v>84</v>
      </c>
      <c r="W8" s="53">
        <f>IF(SUM(B8:U8)&gt;0,RANK(V8,$V$4:$V$53,0),0)</f>
        <v>5</v>
      </c>
      <c r="X8" s="164">
        <f>IF(SUM(B8:U8)&gt;0,VLOOKUP(A8,TabRunden,22,FALSE),0)</f>
        <v>657.2299999999999</v>
      </c>
      <c r="Y8" s="169">
        <f>AD8</f>
        <v>5</v>
      </c>
      <c r="Z8" s="166">
        <f>IF(AD8&gt;=$AT$2,LOOKUP($AL$2,$AE$3:$AX$3,AE8:AX8),0)+IF($AY$4=2,AZ8,0)+IF($AY$4=3,BC8,0)</f>
        <v>0</v>
      </c>
      <c r="AA8" s="183">
        <f>IF(Z8&gt;0,RANK(Z8,$Z$4:$Z$53,0),0)</f>
        <v>0</v>
      </c>
      <c r="AB8" s="148">
        <f>IF(W8=0,51,W8)+IF(A8="",50,0)</f>
        <v>5</v>
      </c>
      <c r="AC8" s="147">
        <f>IF(AA8=0,51,AA8)+IF(A8="",50,0)</f>
        <v>51</v>
      </c>
      <c r="AD8" s="23">
        <f t="shared" si="0"/>
        <v>5</v>
      </c>
      <c r="AE8" s="20">
        <f t="shared" si="2"/>
        <v>18</v>
      </c>
      <c r="AF8" s="20">
        <f t="shared" ref="AF8:AX8" si="9">LARGE($B8:$U8,AF$3)+AE8</f>
        <v>36</v>
      </c>
      <c r="AG8" s="20">
        <f t="shared" si="9"/>
        <v>54</v>
      </c>
      <c r="AH8" s="20">
        <f t="shared" si="9"/>
        <v>70</v>
      </c>
      <c r="AI8" s="20">
        <f t="shared" si="9"/>
        <v>84</v>
      </c>
      <c r="AJ8" s="20">
        <f t="shared" si="9"/>
        <v>84</v>
      </c>
      <c r="AK8" s="20">
        <f t="shared" si="9"/>
        <v>84</v>
      </c>
      <c r="AL8" s="20">
        <f t="shared" si="9"/>
        <v>84</v>
      </c>
      <c r="AM8" s="20">
        <f t="shared" si="9"/>
        <v>84</v>
      </c>
      <c r="AN8" s="20">
        <f t="shared" si="9"/>
        <v>84</v>
      </c>
      <c r="AO8" s="20">
        <f t="shared" si="9"/>
        <v>84</v>
      </c>
      <c r="AP8" s="20">
        <f t="shared" si="9"/>
        <v>84</v>
      </c>
      <c r="AQ8" s="20">
        <f t="shared" si="9"/>
        <v>84</v>
      </c>
      <c r="AR8" s="20">
        <f t="shared" si="9"/>
        <v>84</v>
      </c>
      <c r="AS8" s="20">
        <f t="shared" si="9"/>
        <v>84</v>
      </c>
      <c r="AT8" s="20">
        <f t="shared" si="9"/>
        <v>84</v>
      </c>
      <c r="AU8" s="20">
        <f t="shared" si="9"/>
        <v>84</v>
      </c>
      <c r="AV8" s="20">
        <f t="shared" si="9"/>
        <v>84</v>
      </c>
      <c r="AW8" s="20">
        <f t="shared" si="9"/>
        <v>84</v>
      </c>
      <c r="AX8" s="20">
        <f t="shared" si="9"/>
        <v>84</v>
      </c>
      <c r="AZ8" s="68">
        <f t="shared" si="4"/>
        <v>4.3999999999999997E-2</v>
      </c>
      <c r="BA8" s="64">
        <f t="shared" si="7"/>
        <v>84.043999999999997</v>
      </c>
      <c r="BB8" s="3">
        <f t="shared" si="5"/>
        <v>5</v>
      </c>
      <c r="BC8">
        <f>IF(X8&gt;0,VLOOKUP(A8,Rang!$A$4:$AU$53,47,FALSE))/1000</f>
        <v>4.7E-2</v>
      </c>
    </row>
    <row r="9" spans="1:55">
      <c r="A9" s="178" t="str">
        <f>IF(Runden!A9="","",Runden!A9)</f>
        <v>Sven</v>
      </c>
      <c r="B9" s="174">
        <f>IF(Rang!B9&gt;0,VLOOKUP(Rang!B9,Einstellungen!$A$3:$B$52,2,FALSE),0)</f>
        <v>0</v>
      </c>
      <c r="C9" s="30">
        <f>IF(Rang!C9&gt;0,VLOOKUP(Rang!C9,Einstellungen!$A$3:$B$52,2,FALSE),0)</f>
        <v>0</v>
      </c>
      <c r="D9" s="30">
        <f>IF(Rang!D9&gt;0,VLOOKUP(Rang!D9,Einstellungen!$A$3:$B$52,2,FALSE),0)</f>
        <v>13</v>
      </c>
      <c r="E9" s="30">
        <f>IF(Rang!E9&gt;0,VLOOKUP(Rang!E9,Einstellungen!$A$3:$B$52,2,FALSE),0)</f>
        <v>15</v>
      </c>
      <c r="F9" s="30">
        <f>IF(Rang!F9&gt;0,VLOOKUP(Rang!F9,Einstellungen!$A$3:$B$52,2,FALSE),0)</f>
        <v>15</v>
      </c>
      <c r="G9" s="30">
        <f>IF(Rang!G9&gt;0,VLOOKUP(Rang!G9,Einstellungen!$A$3:$B$52,2,FALSE),0)</f>
        <v>14</v>
      </c>
      <c r="H9" s="30">
        <f>IF(Rang!H9&gt;0,VLOOKUP(Rang!H9,Einstellungen!$A$3:$B$52,2,FALSE),0)</f>
        <v>0</v>
      </c>
      <c r="I9" s="30">
        <f>IF(Rang!I9&gt;0,VLOOKUP(Rang!I9,Einstellungen!$A$3:$B$52,2,FALSE),0)</f>
        <v>14</v>
      </c>
      <c r="J9" s="30">
        <f>IF(Rang!J9&gt;0,VLOOKUP(Rang!J9,Einstellungen!$A$3:$B$52,2,FALSE),0)</f>
        <v>0</v>
      </c>
      <c r="K9" s="30">
        <f>IF(Rang!K9&gt;0,VLOOKUP(Rang!K9,Einstellungen!$A$3:$B$52,2,FALSE),0)</f>
        <v>0</v>
      </c>
      <c r="L9" s="30">
        <f>IF(Rang!L9&gt;0,VLOOKUP(Rang!L9,Einstellungen!$A$3:$B$52,2,FALSE),0)</f>
        <v>0</v>
      </c>
      <c r="M9" s="30">
        <f>IF(Rang!M9&gt;0,VLOOKUP(Rang!M9,Einstellungen!$A$3:$B$52,2,FALSE),0)</f>
        <v>0</v>
      </c>
      <c r="N9" s="30">
        <f>IF(Rang!N9&gt;0,VLOOKUP(Rang!N9,Einstellungen!$A$3:$B$52,2,FALSE),0)</f>
        <v>0</v>
      </c>
      <c r="O9" s="30">
        <f>IF(Rang!O9&gt;0,VLOOKUP(Rang!O9,Einstellungen!$A$3:$B$52,2,FALSE),0)</f>
        <v>0</v>
      </c>
      <c r="P9" s="30">
        <f>IF(Rang!P9&gt;0,VLOOKUP(Rang!P9,Einstellungen!$A$3:$B$52,2,FALSE),0)</f>
        <v>0</v>
      </c>
      <c r="Q9" s="30">
        <f>IF(Rang!Q9&gt;0,VLOOKUP(Rang!Q9,Einstellungen!$A$3:$B$52,2,FALSE),0)</f>
        <v>0</v>
      </c>
      <c r="R9" s="30">
        <f>IF(Rang!R9&gt;0,VLOOKUP(Rang!R9,Einstellungen!$A$3:$B$52,2,FALSE),0)</f>
        <v>0</v>
      </c>
      <c r="S9" s="30">
        <f>IF(Rang!S9&gt;0,VLOOKUP(Rang!S9,Einstellungen!$A$3:$B$52,2,FALSE),0)</f>
        <v>0</v>
      </c>
      <c r="T9" s="30">
        <f>IF(Rang!T9&gt;0,VLOOKUP(Rang!T9,Einstellungen!$A$3:$B$52,2,FALSE),0)</f>
        <v>0</v>
      </c>
      <c r="U9" s="157">
        <f>IF(Rang!U9&gt;0,VLOOKUP(Rang!U9,Einstellungen!$A$3:$B$52,2,FALSE),0)</f>
        <v>0</v>
      </c>
      <c r="V9" s="161">
        <f>SUM(B9:U9)+IF($AY$4=2,AZ9,0)+IF($AY$4=3,BC9,0)</f>
        <v>71</v>
      </c>
      <c r="W9" s="53">
        <f>IF(SUM(B9:U9)&gt;0,RANK(V9,$V$4:$V$53,0),0)</f>
        <v>6</v>
      </c>
      <c r="X9" s="164">
        <f>IF(SUM(B9:U9)&gt;0,VLOOKUP(A9,TabRunden,22,FALSE),0)</f>
        <v>680.97</v>
      </c>
      <c r="Y9" s="169">
        <f>AD9</f>
        <v>5</v>
      </c>
      <c r="Z9" s="166">
        <f>IF(AD9&gt;=$AT$2,LOOKUP($AL$2,$AE$3:$AX$3,AE9:AX9),0)+IF($AY$4=2,AZ9,0)+IF($AY$4=3,BC9,0)</f>
        <v>0</v>
      </c>
      <c r="AA9" s="183">
        <f>IF(Z9&gt;0,RANK(Z9,$Z$4:$Z$53,0),0)</f>
        <v>0</v>
      </c>
      <c r="AB9" s="148">
        <f>IF(W9=0,51,W9)+IF(A9="",50,0)</f>
        <v>6</v>
      </c>
      <c r="AC9" s="147">
        <f>IF(AA9=0,51,AA9)+IF(A9="",50,0)</f>
        <v>51</v>
      </c>
      <c r="AD9" s="23">
        <f t="shared" si="0"/>
        <v>5</v>
      </c>
      <c r="AE9" s="20">
        <f t="shared" si="2"/>
        <v>15</v>
      </c>
      <c r="AF9" s="20">
        <f t="shared" ref="AF9:AX9" si="10">LARGE($B9:$U9,AF$3)+AE9</f>
        <v>30</v>
      </c>
      <c r="AG9" s="20">
        <f t="shared" si="10"/>
        <v>44</v>
      </c>
      <c r="AH9" s="20">
        <f t="shared" si="10"/>
        <v>58</v>
      </c>
      <c r="AI9" s="20">
        <f t="shared" si="10"/>
        <v>71</v>
      </c>
      <c r="AJ9" s="20">
        <f t="shared" si="10"/>
        <v>71</v>
      </c>
      <c r="AK9" s="20">
        <f t="shared" si="10"/>
        <v>71</v>
      </c>
      <c r="AL9" s="20">
        <f t="shared" si="10"/>
        <v>71</v>
      </c>
      <c r="AM9" s="20">
        <f t="shared" si="10"/>
        <v>71</v>
      </c>
      <c r="AN9" s="20">
        <f t="shared" si="10"/>
        <v>71</v>
      </c>
      <c r="AO9" s="20">
        <f t="shared" si="10"/>
        <v>71</v>
      </c>
      <c r="AP9" s="20">
        <f t="shared" si="10"/>
        <v>71</v>
      </c>
      <c r="AQ9" s="20">
        <f t="shared" si="10"/>
        <v>71</v>
      </c>
      <c r="AR9" s="20">
        <f t="shared" si="10"/>
        <v>71</v>
      </c>
      <c r="AS9" s="20">
        <f t="shared" si="10"/>
        <v>71</v>
      </c>
      <c r="AT9" s="20">
        <f t="shared" si="10"/>
        <v>71</v>
      </c>
      <c r="AU9" s="20">
        <f t="shared" si="10"/>
        <v>71</v>
      </c>
      <c r="AV9" s="20">
        <f t="shared" si="10"/>
        <v>71</v>
      </c>
      <c r="AW9" s="20">
        <f t="shared" si="10"/>
        <v>71</v>
      </c>
      <c r="AX9" s="20">
        <f t="shared" si="10"/>
        <v>71</v>
      </c>
      <c r="AZ9" s="68">
        <f t="shared" si="4"/>
        <v>4.4999999999999998E-2</v>
      </c>
      <c r="BA9" s="64">
        <f t="shared" si="7"/>
        <v>71.045000000000002</v>
      </c>
      <c r="BB9" s="3">
        <f t="shared" si="5"/>
        <v>6</v>
      </c>
      <c r="BC9">
        <f>IF(X9&gt;0,VLOOKUP(A9,Rang!$A$4:$AU$53,47,FALSE))/1000</f>
        <v>4.1000000000000002E-2</v>
      </c>
    </row>
    <row r="10" spans="1:55">
      <c r="A10" s="178" t="str">
        <f>IF(Runden!A8="","",Runden!A8)</f>
        <v>Horst</v>
      </c>
      <c r="B10" s="174">
        <f>IF(Rang!B8&gt;0,VLOOKUP(Rang!B8,Einstellungen!$A$3:$B$52,2,FALSE),0)</f>
        <v>11</v>
      </c>
      <c r="C10" s="30">
        <f>IF(Rang!C8&gt;0,VLOOKUP(Rang!C8,Einstellungen!$A$3:$B$52,2,FALSE),0)</f>
        <v>11</v>
      </c>
      <c r="D10" s="30">
        <f>IF(Rang!D8&gt;0,VLOOKUP(Rang!D8,Einstellungen!$A$3:$B$52,2,FALSE),0)</f>
        <v>9</v>
      </c>
      <c r="E10" s="30">
        <f>IF(Rang!E8&gt;0,VLOOKUP(Rang!E8,Einstellungen!$A$3:$B$52,2,FALSE),0)</f>
        <v>13</v>
      </c>
      <c r="F10" s="30">
        <f>IF(Rang!F8&gt;0,VLOOKUP(Rang!F8,Einstellungen!$A$3:$B$52,2,FALSE),0)</f>
        <v>0</v>
      </c>
      <c r="G10" s="30">
        <f>IF(Rang!G8&gt;0,VLOOKUP(Rang!G8,Einstellungen!$A$3:$B$52,2,FALSE),0)</f>
        <v>12</v>
      </c>
      <c r="H10" s="30">
        <f>IF(Rang!H8&gt;0,VLOOKUP(Rang!H8,Einstellungen!$A$3:$B$52,2,FALSE),0)</f>
        <v>0</v>
      </c>
      <c r="I10" s="30">
        <f>IF(Rang!I8&gt;0,VLOOKUP(Rang!I8,Einstellungen!$A$3:$B$52,2,FALSE),0)</f>
        <v>12</v>
      </c>
      <c r="J10" s="30">
        <f>IF(Rang!J8&gt;0,VLOOKUP(Rang!J8,Einstellungen!$A$3:$B$52,2,FALSE),0)</f>
        <v>0</v>
      </c>
      <c r="K10" s="30">
        <f>IF(Rang!K8&gt;0,VLOOKUP(Rang!K8,Einstellungen!$A$3:$B$52,2,FALSE),0)</f>
        <v>0</v>
      </c>
      <c r="L10" s="30">
        <f>IF(Rang!L8&gt;0,VLOOKUP(Rang!L8,Einstellungen!$A$3:$B$52,2,FALSE),0)</f>
        <v>0</v>
      </c>
      <c r="M10" s="30">
        <f>IF(Rang!M8&gt;0,VLOOKUP(Rang!M8,Einstellungen!$A$3:$B$52,2,FALSE),0)</f>
        <v>0</v>
      </c>
      <c r="N10" s="30">
        <f>IF(Rang!N8&gt;0,VLOOKUP(Rang!N8,Einstellungen!$A$3:$B$52,2,FALSE),0)</f>
        <v>0</v>
      </c>
      <c r="O10" s="30">
        <f>IF(Rang!O8&gt;0,VLOOKUP(Rang!O8,Einstellungen!$A$3:$B$52,2,FALSE),0)</f>
        <v>0</v>
      </c>
      <c r="P10" s="30">
        <f>IF(Rang!P8&gt;0,VLOOKUP(Rang!P8,Einstellungen!$A$3:$B$52,2,FALSE),0)</f>
        <v>0</v>
      </c>
      <c r="Q10" s="30">
        <f>IF(Rang!Q8&gt;0,VLOOKUP(Rang!Q8,Einstellungen!$A$3:$B$52,2,FALSE),0)</f>
        <v>0</v>
      </c>
      <c r="R10" s="30">
        <f>IF(Rang!R8&gt;0,VLOOKUP(Rang!R8,Einstellungen!$A$3:$B$52,2,FALSE),0)</f>
        <v>0</v>
      </c>
      <c r="S10" s="30">
        <f>IF(Rang!S8&gt;0,VLOOKUP(Rang!S8,Einstellungen!$A$3:$B$52,2,FALSE),0)</f>
        <v>0</v>
      </c>
      <c r="T10" s="30">
        <f>IF(Rang!T8&gt;0,VLOOKUP(Rang!T8,Einstellungen!$A$3:$B$52,2,FALSE),0)</f>
        <v>0</v>
      </c>
      <c r="U10" s="157">
        <f>IF(Rang!U8&gt;0,VLOOKUP(Rang!U8,Einstellungen!$A$3:$B$52,2,FALSE),0)</f>
        <v>0</v>
      </c>
      <c r="V10" s="161">
        <f>SUM(B10:U10)+IF($AY$4=2,AZ10,0)+IF($AY$4=3,BC10,0)</f>
        <v>68</v>
      </c>
      <c r="W10" s="53">
        <f>IF(SUM(B10:U10)&gt;0,RANK(V10,$V$4:$V$53,0),0)</f>
        <v>7</v>
      </c>
      <c r="X10" s="164">
        <f>IF(SUM(B10:U10)&gt;0,VLOOKUP(A10,TabRunden,22,FALSE),0)</f>
        <v>784.30000000000007</v>
      </c>
      <c r="Y10" s="169">
        <f>AD10</f>
        <v>6</v>
      </c>
      <c r="Z10" s="166">
        <f>IF(AD10&gt;=$AT$2,LOOKUP($AL$2,$AE$3:$AX$3,AE10:AX10),0)+IF($AY$4=2,AZ10,0)+IF($AY$4=3,BC10,0)</f>
        <v>0</v>
      </c>
      <c r="AA10" s="183">
        <f>IF(Z10&gt;0,RANK(Z10,$Z$4:$Z$53,0),0)</f>
        <v>0</v>
      </c>
      <c r="AB10" s="148">
        <f>IF(W10=0,51,W10)+IF(A10="",50,0)</f>
        <v>7</v>
      </c>
      <c r="AC10" s="147">
        <f>IF(AA10=0,51,AA10)+IF(A10="",50,0)</f>
        <v>51</v>
      </c>
      <c r="AD10" s="23">
        <f t="shared" si="0"/>
        <v>6</v>
      </c>
      <c r="AE10" s="20">
        <f t="shared" si="2"/>
        <v>13</v>
      </c>
      <c r="AF10" s="20">
        <f t="shared" ref="AF10:AX10" si="11">LARGE($B10:$U10,AF$3)+AE10</f>
        <v>25</v>
      </c>
      <c r="AG10" s="20">
        <f t="shared" si="11"/>
        <v>37</v>
      </c>
      <c r="AH10" s="20">
        <f t="shared" si="11"/>
        <v>48</v>
      </c>
      <c r="AI10" s="20">
        <f t="shared" si="11"/>
        <v>59</v>
      </c>
      <c r="AJ10" s="20">
        <f t="shared" si="11"/>
        <v>68</v>
      </c>
      <c r="AK10" s="20">
        <f t="shared" si="11"/>
        <v>68</v>
      </c>
      <c r="AL10" s="20">
        <f t="shared" si="11"/>
        <v>68</v>
      </c>
      <c r="AM10" s="20">
        <f t="shared" si="11"/>
        <v>68</v>
      </c>
      <c r="AN10" s="20">
        <f t="shared" si="11"/>
        <v>68</v>
      </c>
      <c r="AO10" s="20">
        <f t="shared" si="11"/>
        <v>68</v>
      </c>
      <c r="AP10" s="20">
        <f t="shared" si="11"/>
        <v>68</v>
      </c>
      <c r="AQ10" s="20">
        <f t="shared" si="11"/>
        <v>68</v>
      </c>
      <c r="AR10" s="20">
        <f t="shared" si="11"/>
        <v>68</v>
      </c>
      <c r="AS10" s="20">
        <f t="shared" si="11"/>
        <v>68</v>
      </c>
      <c r="AT10" s="20">
        <f t="shared" si="11"/>
        <v>68</v>
      </c>
      <c r="AU10" s="20">
        <f t="shared" si="11"/>
        <v>68</v>
      </c>
      <c r="AV10" s="20">
        <f t="shared" si="11"/>
        <v>68</v>
      </c>
      <c r="AW10" s="20">
        <f t="shared" si="11"/>
        <v>68</v>
      </c>
      <c r="AX10" s="20">
        <f t="shared" si="11"/>
        <v>68</v>
      </c>
      <c r="AZ10" s="68">
        <f t="shared" si="4"/>
        <v>4.5999999999999999E-2</v>
      </c>
      <c r="BA10" s="64">
        <f t="shared" si="7"/>
        <v>68.046000000000006</v>
      </c>
      <c r="BB10" s="3">
        <f t="shared" si="5"/>
        <v>7</v>
      </c>
      <c r="BC10">
        <f>IF(X10&gt;0,VLOOKUP(A10,Rang!$A$4:$AU$53,47,FALSE))/1000</f>
        <v>3.6999999999999998E-2</v>
      </c>
    </row>
    <row r="11" spans="1:55">
      <c r="A11" s="178" t="str">
        <f>IF(Runden!A11="","",Runden!A11)</f>
        <v>Martin</v>
      </c>
      <c r="B11" s="174">
        <f>IF(Rang!B11&gt;0,VLOOKUP(Rang!B11,Einstellungen!$A$3:$B$52,2,FALSE),0)</f>
        <v>0</v>
      </c>
      <c r="C11" s="30">
        <f>IF(Rang!C11&gt;0,VLOOKUP(Rang!C11,Einstellungen!$A$3:$B$52,2,FALSE),0)</f>
        <v>0</v>
      </c>
      <c r="D11" s="30">
        <f>IF(Rang!D11&gt;0,VLOOKUP(Rang!D11,Einstellungen!$A$3:$B$52,2,FALSE),0)</f>
        <v>0</v>
      </c>
      <c r="E11" s="30">
        <f>IF(Rang!E11&gt;0,VLOOKUP(Rang!E11,Einstellungen!$A$3:$B$52,2,FALSE),0)</f>
        <v>0</v>
      </c>
      <c r="F11" s="30">
        <f>IF(Rang!F11&gt;0,VLOOKUP(Rang!F11,Einstellungen!$A$3:$B$52,2,FALSE),0)</f>
        <v>13</v>
      </c>
      <c r="G11" s="30">
        <f>IF(Rang!G11&gt;0,VLOOKUP(Rang!G11,Einstellungen!$A$3:$B$52,2,FALSE),0)</f>
        <v>13</v>
      </c>
      <c r="H11" s="30">
        <f>IF(Rang!H11&gt;0,VLOOKUP(Rang!H11,Einstellungen!$A$3:$B$52,2,FALSE),0)</f>
        <v>13</v>
      </c>
      <c r="I11" s="30">
        <f>IF(Rang!I11&gt;0,VLOOKUP(Rang!I11,Einstellungen!$A$3:$B$52,2,FALSE),0)</f>
        <v>16</v>
      </c>
      <c r="J11" s="30">
        <f>IF(Rang!J11&gt;0,VLOOKUP(Rang!J11,Einstellungen!$A$3:$B$52,2,FALSE),0)</f>
        <v>0</v>
      </c>
      <c r="K11" s="30">
        <f>IF(Rang!K11&gt;0,VLOOKUP(Rang!K11,Einstellungen!$A$3:$B$52,2,FALSE),0)</f>
        <v>0</v>
      </c>
      <c r="L11" s="30">
        <f>IF(Rang!L11&gt;0,VLOOKUP(Rang!L11,Einstellungen!$A$3:$B$52,2,FALSE),0)</f>
        <v>0</v>
      </c>
      <c r="M11" s="30">
        <f>IF(Rang!M11&gt;0,VLOOKUP(Rang!M11,Einstellungen!$A$3:$B$52,2,FALSE),0)</f>
        <v>0</v>
      </c>
      <c r="N11" s="30">
        <f>IF(Rang!N11&gt;0,VLOOKUP(Rang!N11,Einstellungen!$A$3:$B$52,2,FALSE),0)</f>
        <v>0</v>
      </c>
      <c r="O11" s="30">
        <f>IF(Rang!O11&gt;0,VLOOKUP(Rang!O11,Einstellungen!$A$3:$B$52,2,FALSE),0)</f>
        <v>0</v>
      </c>
      <c r="P11" s="30">
        <f>IF(Rang!P11&gt;0,VLOOKUP(Rang!P11,Einstellungen!$A$3:$B$52,2,FALSE),0)</f>
        <v>0</v>
      </c>
      <c r="Q11" s="30">
        <f>IF(Rang!Q11&gt;0,VLOOKUP(Rang!Q11,Einstellungen!$A$3:$B$52,2,FALSE),0)</f>
        <v>0</v>
      </c>
      <c r="R11" s="30">
        <f>IF(Rang!R11&gt;0,VLOOKUP(Rang!R11,Einstellungen!$A$3:$B$52,2,FALSE),0)</f>
        <v>0</v>
      </c>
      <c r="S11" s="30">
        <f>IF(Rang!S11&gt;0,VLOOKUP(Rang!S11,Einstellungen!$A$3:$B$52,2,FALSE),0)</f>
        <v>0</v>
      </c>
      <c r="T11" s="30">
        <f>IF(Rang!T11&gt;0,VLOOKUP(Rang!T11,Einstellungen!$A$3:$B$52,2,FALSE),0)</f>
        <v>0</v>
      </c>
      <c r="U11" s="157">
        <f>IF(Rang!U11&gt;0,VLOOKUP(Rang!U11,Einstellungen!$A$3:$B$52,2,FALSE),0)</f>
        <v>0</v>
      </c>
      <c r="V11" s="161">
        <f>SUM(B11:U11)+IF($AY$4=2,AZ11,0)+IF($AY$4=3,BC11,0)</f>
        <v>55</v>
      </c>
      <c r="W11" s="53">
        <f>IF(SUM(B11:U11)&gt;0,RANK(V11,$V$4:$V$53,0),0)</f>
        <v>8</v>
      </c>
      <c r="X11" s="164">
        <f>IF(SUM(B11:U11)&gt;0,VLOOKUP(A11,TabRunden,22,FALSE),0)</f>
        <v>516.37000000000012</v>
      </c>
      <c r="Y11" s="169">
        <f>AD11</f>
        <v>4</v>
      </c>
      <c r="Z11" s="166">
        <f>IF(AD11&gt;=$AT$2,LOOKUP($AL$2,$AE$3:$AX$3,AE11:AX11),0)+IF($AY$4=2,AZ11,0)+IF($AY$4=3,BC11,0)</f>
        <v>0</v>
      </c>
      <c r="AA11" s="183">
        <f>IF(Z11&gt;0,RANK(Z11,$Z$4:$Z$53,0),0)</f>
        <v>0</v>
      </c>
      <c r="AB11" s="148">
        <f>IF(W11=0,51,W11)+IF(A11="",50,0)</f>
        <v>8</v>
      </c>
      <c r="AC11" s="147">
        <f>IF(AA11=0,51,AA11)+IF(A11="",50,0)</f>
        <v>51</v>
      </c>
      <c r="AD11" s="23">
        <f t="shared" si="0"/>
        <v>4</v>
      </c>
      <c r="AE11" s="20">
        <f t="shared" si="2"/>
        <v>16</v>
      </c>
      <c r="AF11" s="20">
        <f t="shared" ref="AF11:AX11" si="12">LARGE($B11:$U11,AF$3)+AE11</f>
        <v>29</v>
      </c>
      <c r="AG11" s="20">
        <f t="shared" si="12"/>
        <v>42</v>
      </c>
      <c r="AH11" s="20">
        <f t="shared" si="12"/>
        <v>55</v>
      </c>
      <c r="AI11" s="20">
        <f t="shared" si="12"/>
        <v>55</v>
      </c>
      <c r="AJ11" s="20">
        <f t="shared" si="12"/>
        <v>55</v>
      </c>
      <c r="AK11" s="20">
        <f t="shared" si="12"/>
        <v>55</v>
      </c>
      <c r="AL11" s="20">
        <f t="shared" si="12"/>
        <v>55</v>
      </c>
      <c r="AM11" s="20">
        <f t="shared" si="12"/>
        <v>55</v>
      </c>
      <c r="AN11" s="20">
        <f t="shared" si="12"/>
        <v>55</v>
      </c>
      <c r="AO11" s="20">
        <f t="shared" si="12"/>
        <v>55</v>
      </c>
      <c r="AP11" s="20">
        <f t="shared" si="12"/>
        <v>55</v>
      </c>
      <c r="AQ11" s="20">
        <f t="shared" si="12"/>
        <v>55</v>
      </c>
      <c r="AR11" s="20">
        <f t="shared" si="12"/>
        <v>55</v>
      </c>
      <c r="AS11" s="20">
        <f t="shared" si="12"/>
        <v>55</v>
      </c>
      <c r="AT11" s="20">
        <f t="shared" si="12"/>
        <v>55</v>
      </c>
      <c r="AU11" s="20">
        <f t="shared" si="12"/>
        <v>55</v>
      </c>
      <c r="AV11" s="20">
        <f t="shared" si="12"/>
        <v>55</v>
      </c>
      <c r="AW11" s="20">
        <f t="shared" si="12"/>
        <v>55</v>
      </c>
      <c r="AX11" s="20">
        <f t="shared" si="12"/>
        <v>55</v>
      </c>
      <c r="AZ11" s="68">
        <f t="shared" si="4"/>
        <v>4.2999999999999997E-2</v>
      </c>
      <c r="BA11" s="64">
        <f t="shared" si="7"/>
        <v>55.042999999999999</v>
      </c>
      <c r="BB11" s="3">
        <f t="shared" si="5"/>
        <v>8</v>
      </c>
      <c r="BC11">
        <f>IF(X11&gt;0,VLOOKUP(A11,Rang!$A$4:$AU$53,47,FALSE))/1000</f>
        <v>4.2999999999999997E-2</v>
      </c>
    </row>
    <row r="12" spans="1:55">
      <c r="A12" s="178" t="str">
        <f>IF(Runden!A13="","",Runden!A13)</f>
        <v>Oliver</v>
      </c>
      <c r="B12" s="174">
        <f>IF(Rang!B13&gt;0,VLOOKUP(Rang!B13,Einstellungen!$A$3:$B$52,2,FALSE),0)</f>
        <v>14</v>
      </c>
      <c r="C12" s="30">
        <f>IF(Rang!C13&gt;0,VLOOKUP(Rang!C13,Einstellungen!$A$3:$B$52,2,FALSE),0)</f>
        <v>20</v>
      </c>
      <c r="D12" s="30">
        <f>IF(Rang!D13&gt;0,VLOOKUP(Rang!D13,Einstellungen!$A$3:$B$52,2,FALSE),0)</f>
        <v>18</v>
      </c>
      <c r="E12" s="30">
        <f>IF(Rang!E13&gt;0,VLOOKUP(Rang!E13,Einstellungen!$A$3:$B$52,2,FALSE),0)</f>
        <v>0</v>
      </c>
      <c r="F12" s="30">
        <f>IF(Rang!F13&gt;0,VLOOKUP(Rang!F13,Einstellungen!$A$3:$B$52,2,FALSE),0)</f>
        <v>0</v>
      </c>
      <c r="G12" s="30">
        <f>IF(Rang!G13&gt;0,VLOOKUP(Rang!G13,Einstellungen!$A$3:$B$52,2,FALSE),0)</f>
        <v>0</v>
      </c>
      <c r="H12" s="30">
        <f>IF(Rang!H13&gt;0,VLOOKUP(Rang!H13,Einstellungen!$A$3:$B$52,2,FALSE),0)</f>
        <v>0</v>
      </c>
      <c r="I12" s="30">
        <f>IF(Rang!I13&gt;0,VLOOKUP(Rang!I13,Einstellungen!$A$3:$B$52,2,FALSE),0)</f>
        <v>0</v>
      </c>
      <c r="J12" s="30">
        <f>IF(Rang!J13&gt;0,VLOOKUP(Rang!J13,Einstellungen!$A$3:$B$52,2,FALSE),0)</f>
        <v>0</v>
      </c>
      <c r="K12" s="30">
        <f>IF(Rang!K13&gt;0,VLOOKUP(Rang!K13,Einstellungen!$A$3:$B$52,2,FALSE),0)</f>
        <v>0</v>
      </c>
      <c r="L12" s="30">
        <f>IF(Rang!L13&gt;0,VLOOKUP(Rang!L13,Einstellungen!$A$3:$B$52,2,FALSE),0)</f>
        <v>0</v>
      </c>
      <c r="M12" s="30">
        <f>IF(Rang!M13&gt;0,VLOOKUP(Rang!M13,Einstellungen!$A$3:$B$52,2,FALSE),0)</f>
        <v>0</v>
      </c>
      <c r="N12" s="30">
        <f>IF(Rang!N13&gt;0,VLOOKUP(Rang!N13,Einstellungen!$A$3:$B$52,2,FALSE),0)</f>
        <v>0</v>
      </c>
      <c r="O12" s="30">
        <f>IF(Rang!O13&gt;0,VLOOKUP(Rang!O13,Einstellungen!$A$3:$B$52,2,FALSE),0)</f>
        <v>0</v>
      </c>
      <c r="P12" s="30">
        <f>IF(Rang!P13&gt;0,VLOOKUP(Rang!P13,Einstellungen!$A$3:$B$52,2,FALSE),0)</f>
        <v>0</v>
      </c>
      <c r="Q12" s="30">
        <f>IF(Rang!Q13&gt;0,VLOOKUP(Rang!Q13,Einstellungen!$A$3:$B$52,2,FALSE),0)</f>
        <v>0</v>
      </c>
      <c r="R12" s="30">
        <f>IF(Rang!R13&gt;0,VLOOKUP(Rang!R13,Einstellungen!$A$3:$B$52,2,FALSE),0)</f>
        <v>0</v>
      </c>
      <c r="S12" s="30">
        <f>IF(Rang!S13&gt;0,VLOOKUP(Rang!S13,Einstellungen!$A$3:$B$52,2,FALSE),0)</f>
        <v>0</v>
      </c>
      <c r="T12" s="30">
        <f>IF(Rang!T13&gt;0,VLOOKUP(Rang!T13,Einstellungen!$A$3:$B$52,2,FALSE),0)</f>
        <v>0</v>
      </c>
      <c r="U12" s="157">
        <f>IF(Rang!U13&gt;0,VLOOKUP(Rang!U13,Einstellungen!$A$3:$B$52,2,FALSE),0)</f>
        <v>0</v>
      </c>
      <c r="V12" s="161">
        <f>SUM(B12:U12)+IF($AY$4=2,AZ12,0)+IF($AY$4=3,BC12,0)</f>
        <v>52</v>
      </c>
      <c r="W12" s="53">
        <f>IF(SUM(B12:U12)&gt;0,RANK(V12,$V$4:$V$53,0),0)</f>
        <v>9</v>
      </c>
      <c r="X12" s="164">
        <f>IF(SUM(B12:U12)&gt;0,VLOOKUP(A12,TabRunden,22,FALSE),0)</f>
        <v>420.62</v>
      </c>
      <c r="Y12" s="169">
        <f>AD12</f>
        <v>3</v>
      </c>
      <c r="Z12" s="166">
        <f>IF(AD12&gt;=$AT$2,LOOKUP($AL$2,$AE$3:$AX$3,AE12:AX12),0)+IF($AY$4=2,AZ12,0)+IF($AY$4=3,BC12,0)</f>
        <v>0</v>
      </c>
      <c r="AA12" s="183">
        <f>IF(Z12&gt;0,RANK(Z12,$Z$4:$Z$53,0),0)</f>
        <v>0</v>
      </c>
      <c r="AB12" s="148">
        <f>IF(W12=0,51,W12)+IF(A12="",50,0)</f>
        <v>9</v>
      </c>
      <c r="AC12" s="147">
        <f>IF(AA12=0,51,AA12)+IF(A12="",50,0)</f>
        <v>51</v>
      </c>
      <c r="AD12" s="23">
        <f t="shared" si="0"/>
        <v>3</v>
      </c>
      <c r="AE12" s="20">
        <f t="shared" si="2"/>
        <v>20</v>
      </c>
      <c r="AF12" s="20">
        <f t="shared" ref="AF12:AX12" si="13">LARGE($B12:$U12,AF$3)+AE12</f>
        <v>38</v>
      </c>
      <c r="AG12" s="20">
        <f t="shared" si="13"/>
        <v>52</v>
      </c>
      <c r="AH12" s="20">
        <f t="shared" si="13"/>
        <v>52</v>
      </c>
      <c r="AI12" s="20">
        <f t="shared" si="13"/>
        <v>52</v>
      </c>
      <c r="AJ12" s="20">
        <f t="shared" si="13"/>
        <v>52</v>
      </c>
      <c r="AK12" s="20">
        <f t="shared" si="13"/>
        <v>52</v>
      </c>
      <c r="AL12" s="20">
        <f t="shared" si="13"/>
        <v>52</v>
      </c>
      <c r="AM12" s="20">
        <f t="shared" si="13"/>
        <v>52</v>
      </c>
      <c r="AN12" s="20">
        <f t="shared" si="13"/>
        <v>52</v>
      </c>
      <c r="AO12" s="20">
        <f t="shared" si="13"/>
        <v>52</v>
      </c>
      <c r="AP12" s="20">
        <f t="shared" si="13"/>
        <v>52</v>
      </c>
      <c r="AQ12" s="20">
        <f t="shared" si="13"/>
        <v>52</v>
      </c>
      <c r="AR12" s="20">
        <f t="shared" si="13"/>
        <v>52</v>
      </c>
      <c r="AS12" s="20">
        <f t="shared" si="13"/>
        <v>52</v>
      </c>
      <c r="AT12" s="20">
        <f t="shared" si="13"/>
        <v>52</v>
      </c>
      <c r="AU12" s="20">
        <f t="shared" si="13"/>
        <v>52</v>
      </c>
      <c r="AV12" s="20">
        <f t="shared" si="13"/>
        <v>52</v>
      </c>
      <c r="AW12" s="20">
        <f t="shared" si="13"/>
        <v>52</v>
      </c>
      <c r="AX12" s="20">
        <f t="shared" si="13"/>
        <v>52</v>
      </c>
      <c r="AZ12" s="68">
        <f t="shared" si="4"/>
        <v>4.1000000000000002E-2</v>
      </c>
      <c r="BA12" s="64">
        <f t="shared" si="7"/>
        <v>52.040999999999997</v>
      </c>
      <c r="BB12" s="3">
        <f t="shared" si="5"/>
        <v>9</v>
      </c>
      <c r="BC12">
        <f>IF(X12&gt;0,VLOOKUP(A12,Rang!$A$4:$AU$53,47,FALSE))/1000</f>
        <v>4.9000000000000002E-2</v>
      </c>
    </row>
    <row r="13" spans="1:55">
      <c r="A13" s="178" t="str">
        <f>IF(Runden!A12="","",Runden!A12)</f>
        <v>Dirk</v>
      </c>
      <c r="B13" s="174">
        <f>IF(Rang!B12&gt;0,VLOOKUP(Rang!B12,Einstellungen!$A$3:$B$52,2,FALSE),0)</f>
        <v>10</v>
      </c>
      <c r="C13" s="30">
        <f>IF(Rang!C12&gt;0,VLOOKUP(Rang!C12,Einstellungen!$A$3:$B$52,2,FALSE),0)</f>
        <v>10</v>
      </c>
      <c r="D13" s="30">
        <f>IF(Rang!D12&gt;0,VLOOKUP(Rang!D12,Einstellungen!$A$3:$B$52,2,FALSE),0)</f>
        <v>0</v>
      </c>
      <c r="E13" s="30">
        <f>IF(Rang!E12&gt;0,VLOOKUP(Rang!E12,Einstellungen!$A$3:$B$52,2,FALSE),0)</f>
        <v>0</v>
      </c>
      <c r="F13" s="30">
        <f>IF(Rang!F12&gt;0,VLOOKUP(Rang!F12,Einstellungen!$A$3:$B$52,2,FALSE),0)</f>
        <v>11</v>
      </c>
      <c r="G13" s="30">
        <f>IF(Rang!G12&gt;0,VLOOKUP(Rang!G12,Einstellungen!$A$3:$B$52,2,FALSE),0)</f>
        <v>0</v>
      </c>
      <c r="H13" s="30">
        <f>IF(Rang!H12&gt;0,VLOOKUP(Rang!H12,Einstellungen!$A$3:$B$52,2,FALSE),0)</f>
        <v>0</v>
      </c>
      <c r="I13" s="30">
        <f>IF(Rang!I12&gt;0,VLOOKUP(Rang!I12,Einstellungen!$A$3:$B$52,2,FALSE),0)</f>
        <v>13</v>
      </c>
      <c r="J13" s="30">
        <f>IF(Rang!J12&gt;0,VLOOKUP(Rang!J12,Einstellungen!$A$3:$B$52,2,FALSE),0)</f>
        <v>0</v>
      </c>
      <c r="K13" s="30">
        <f>IF(Rang!K12&gt;0,VLOOKUP(Rang!K12,Einstellungen!$A$3:$B$52,2,FALSE),0)</f>
        <v>0</v>
      </c>
      <c r="L13" s="30">
        <f>IF(Rang!L12&gt;0,VLOOKUP(Rang!L12,Einstellungen!$A$3:$B$52,2,FALSE),0)</f>
        <v>0</v>
      </c>
      <c r="M13" s="30">
        <f>IF(Rang!M12&gt;0,VLOOKUP(Rang!M12,Einstellungen!$A$3:$B$52,2,FALSE),0)</f>
        <v>0</v>
      </c>
      <c r="N13" s="30">
        <f>IF(Rang!N12&gt;0,VLOOKUP(Rang!N12,Einstellungen!$A$3:$B$52,2,FALSE),0)</f>
        <v>0</v>
      </c>
      <c r="O13" s="30">
        <f>IF(Rang!O12&gt;0,VLOOKUP(Rang!O12,Einstellungen!$A$3:$B$52,2,FALSE),0)</f>
        <v>0</v>
      </c>
      <c r="P13" s="30">
        <f>IF(Rang!P12&gt;0,VLOOKUP(Rang!P12,Einstellungen!$A$3:$B$52,2,FALSE),0)</f>
        <v>0</v>
      </c>
      <c r="Q13" s="30">
        <f>IF(Rang!Q12&gt;0,VLOOKUP(Rang!Q12,Einstellungen!$A$3:$B$52,2,FALSE),0)</f>
        <v>0</v>
      </c>
      <c r="R13" s="30">
        <f>IF(Rang!R12&gt;0,VLOOKUP(Rang!R12,Einstellungen!$A$3:$B$52,2,FALSE),0)</f>
        <v>0</v>
      </c>
      <c r="S13" s="30">
        <f>IF(Rang!S12&gt;0,VLOOKUP(Rang!S12,Einstellungen!$A$3:$B$52,2,FALSE),0)</f>
        <v>0</v>
      </c>
      <c r="T13" s="30">
        <f>IF(Rang!T12&gt;0,VLOOKUP(Rang!T12,Einstellungen!$A$3:$B$52,2,FALSE),0)</f>
        <v>0</v>
      </c>
      <c r="U13" s="157">
        <f>IF(Rang!U12&gt;0,VLOOKUP(Rang!U12,Einstellungen!$A$3:$B$52,2,FALSE),0)</f>
        <v>0</v>
      </c>
      <c r="V13" s="161">
        <f>SUM(B13:U13)+IF($AY$4=2,AZ13,0)+IF($AY$4=3,BC13,0)</f>
        <v>44</v>
      </c>
      <c r="W13" s="53">
        <f>IF(SUM(B13:U13)&gt;0,RANK(V13,$V$4:$V$53,0),0)</f>
        <v>10</v>
      </c>
      <c r="X13" s="164">
        <f>IF(SUM(B13:U13)&gt;0,VLOOKUP(A13,TabRunden,22,FALSE),0)</f>
        <v>506.46999999999997</v>
      </c>
      <c r="Y13" s="169">
        <f>AD13</f>
        <v>4</v>
      </c>
      <c r="Z13" s="166">
        <f>IF(AD13&gt;=$AT$2,LOOKUP($AL$2,$AE$3:$AX$3,AE13:AX13),0)+IF($AY$4=2,AZ13,0)+IF($AY$4=3,BC13,0)</f>
        <v>0</v>
      </c>
      <c r="AA13" s="183">
        <f>IF(Z13&gt;0,RANK(Z13,$Z$4:$Z$53,0),0)</f>
        <v>0</v>
      </c>
      <c r="AB13" s="148">
        <f>IF(W13=0,51,W13)+IF(A13="",50,0)</f>
        <v>10</v>
      </c>
      <c r="AC13" s="147">
        <f>IF(AA13=0,51,AA13)+IF(A13="",50,0)</f>
        <v>51</v>
      </c>
      <c r="AD13" s="23">
        <f t="shared" si="0"/>
        <v>4</v>
      </c>
      <c r="AE13" s="20">
        <f t="shared" si="2"/>
        <v>13</v>
      </c>
      <c r="AF13" s="20">
        <f t="shared" ref="AF13:AX13" si="14">LARGE($B13:$U13,AF$3)+AE13</f>
        <v>24</v>
      </c>
      <c r="AG13" s="20">
        <f t="shared" si="14"/>
        <v>34</v>
      </c>
      <c r="AH13" s="20">
        <f t="shared" si="14"/>
        <v>44</v>
      </c>
      <c r="AI13" s="20">
        <f t="shared" si="14"/>
        <v>44</v>
      </c>
      <c r="AJ13" s="20">
        <f t="shared" si="14"/>
        <v>44</v>
      </c>
      <c r="AK13" s="20">
        <f t="shared" si="14"/>
        <v>44</v>
      </c>
      <c r="AL13" s="20">
        <f t="shared" si="14"/>
        <v>44</v>
      </c>
      <c r="AM13" s="20">
        <f t="shared" si="14"/>
        <v>44</v>
      </c>
      <c r="AN13" s="20">
        <f t="shared" si="14"/>
        <v>44</v>
      </c>
      <c r="AO13" s="20">
        <f t="shared" si="14"/>
        <v>44</v>
      </c>
      <c r="AP13" s="20">
        <f t="shared" si="14"/>
        <v>44</v>
      </c>
      <c r="AQ13" s="20">
        <f t="shared" si="14"/>
        <v>44</v>
      </c>
      <c r="AR13" s="20">
        <f t="shared" si="14"/>
        <v>44</v>
      </c>
      <c r="AS13" s="20">
        <f t="shared" si="14"/>
        <v>44</v>
      </c>
      <c r="AT13" s="20">
        <f t="shared" si="14"/>
        <v>44</v>
      </c>
      <c r="AU13" s="20">
        <f t="shared" si="14"/>
        <v>44</v>
      </c>
      <c r="AV13" s="20">
        <f t="shared" si="14"/>
        <v>44</v>
      </c>
      <c r="AW13" s="20">
        <f t="shared" si="14"/>
        <v>44</v>
      </c>
      <c r="AX13" s="20">
        <f t="shared" si="14"/>
        <v>44</v>
      </c>
      <c r="AZ13" s="68">
        <f t="shared" si="4"/>
        <v>4.2000000000000003E-2</v>
      </c>
      <c r="BA13" s="64">
        <f t="shared" si="7"/>
        <v>44.042000000000002</v>
      </c>
      <c r="BB13" s="3">
        <f t="shared" si="5"/>
        <v>10</v>
      </c>
      <c r="BC13">
        <f>IF(X13&gt;0,VLOOKUP(A13,Rang!$A$4:$AU$53,47,FALSE))/1000</f>
        <v>3.5999999999999997E-2</v>
      </c>
    </row>
    <row r="14" spans="1:55">
      <c r="A14" s="178" t="str">
        <f>IF(Runden!A14="","",Runden!A14)</f>
        <v>Christian</v>
      </c>
      <c r="B14" s="174">
        <f>IF(Rang!B14&gt;0,VLOOKUP(Rang!B14,Einstellungen!$A$3:$B$52,2,FALSE),0)</f>
        <v>0</v>
      </c>
      <c r="C14" s="30">
        <f>IF(Rang!C14&gt;0,VLOOKUP(Rang!C14,Einstellungen!$A$3:$B$52,2,FALSE),0)</f>
        <v>0</v>
      </c>
      <c r="D14" s="30">
        <f>IF(Rang!D14&gt;0,VLOOKUP(Rang!D14,Einstellungen!$A$3:$B$52,2,FALSE),0)</f>
        <v>11</v>
      </c>
      <c r="E14" s="30">
        <f>IF(Rang!E14&gt;0,VLOOKUP(Rang!E14,Einstellungen!$A$3:$B$52,2,FALSE),0)</f>
        <v>0</v>
      </c>
      <c r="F14" s="30">
        <f>IF(Rang!F14&gt;0,VLOOKUP(Rang!F14,Einstellungen!$A$3:$B$52,2,FALSE),0)</f>
        <v>0</v>
      </c>
      <c r="G14" s="30">
        <f>IF(Rang!G14&gt;0,VLOOKUP(Rang!G14,Einstellungen!$A$3:$B$52,2,FALSE),0)</f>
        <v>15</v>
      </c>
      <c r="H14" s="30">
        <f>IF(Rang!H14&gt;0,VLOOKUP(Rang!H14,Einstellungen!$A$3:$B$52,2,FALSE),0)</f>
        <v>15</v>
      </c>
      <c r="I14" s="30">
        <f>IF(Rang!I14&gt;0,VLOOKUP(Rang!I14,Einstellungen!$A$3:$B$52,2,FALSE),0)</f>
        <v>0</v>
      </c>
      <c r="J14" s="30">
        <f>IF(Rang!J14&gt;0,VLOOKUP(Rang!J14,Einstellungen!$A$3:$B$52,2,FALSE),0)</f>
        <v>0</v>
      </c>
      <c r="K14" s="30">
        <f>IF(Rang!K14&gt;0,VLOOKUP(Rang!K14,Einstellungen!$A$3:$B$52,2,FALSE),0)</f>
        <v>0</v>
      </c>
      <c r="L14" s="30">
        <f>IF(Rang!L14&gt;0,VLOOKUP(Rang!L14,Einstellungen!$A$3:$B$52,2,FALSE),0)</f>
        <v>0</v>
      </c>
      <c r="M14" s="30">
        <f>IF(Rang!M14&gt;0,VLOOKUP(Rang!M14,Einstellungen!$A$3:$B$52,2,FALSE),0)</f>
        <v>0</v>
      </c>
      <c r="N14" s="30">
        <f>IF(Rang!N14&gt;0,VLOOKUP(Rang!N14,Einstellungen!$A$3:$B$52,2,FALSE),0)</f>
        <v>0</v>
      </c>
      <c r="O14" s="30">
        <f>IF(Rang!O14&gt;0,VLOOKUP(Rang!O14,Einstellungen!$A$3:$B$52,2,FALSE),0)</f>
        <v>0</v>
      </c>
      <c r="P14" s="30">
        <f>IF(Rang!P14&gt;0,VLOOKUP(Rang!P14,Einstellungen!$A$3:$B$52,2,FALSE),0)</f>
        <v>0</v>
      </c>
      <c r="Q14" s="30">
        <f>IF(Rang!Q14&gt;0,VLOOKUP(Rang!Q14,Einstellungen!$A$3:$B$52,2,FALSE),0)</f>
        <v>0</v>
      </c>
      <c r="R14" s="30">
        <f>IF(Rang!R14&gt;0,VLOOKUP(Rang!R14,Einstellungen!$A$3:$B$52,2,FALSE),0)</f>
        <v>0</v>
      </c>
      <c r="S14" s="30">
        <f>IF(Rang!S14&gt;0,VLOOKUP(Rang!S14,Einstellungen!$A$3:$B$52,2,FALSE),0)</f>
        <v>0</v>
      </c>
      <c r="T14" s="30">
        <f>IF(Rang!T14&gt;0,VLOOKUP(Rang!T14,Einstellungen!$A$3:$B$52,2,FALSE),0)</f>
        <v>0</v>
      </c>
      <c r="U14" s="157">
        <f>IF(Rang!U14&gt;0,VLOOKUP(Rang!U14,Einstellungen!$A$3:$B$52,2,FALSE),0)</f>
        <v>0</v>
      </c>
      <c r="V14" s="161">
        <f>SUM(B14:U14)+IF($AY$4=2,AZ14,0)+IF($AY$4=3,BC14,0)</f>
        <v>41</v>
      </c>
      <c r="W14" s="53">
        <f>IF(SUM(B14:U14)&gt;0,RANK(V14,$V$4:$V$53,0),0)</f>
        <v>11</v>
      </c>
      <c r="X14" s="164">
        <f>IF(SUM(B14:U14)&gt;0,VLOOKUP(A14,TabRunden,22,FALSE),0)</f>
        <v>394.81</v>
      </c>
      <c r="Y14" s="169">
        <f>AD14</f>
        <v>3</v>
      </c>
      <c r="Z14" s="166">
        <f>IF(AD14&gt;=$AT$2,LOOKUP($AL$2,$AE$3:$AX$3,AE14:AX14),0)+IF($AY$4=2,AZ14,0)+IF($AY$4=3,BC14,0)</f>
        <v>0</v>
      </c>
      <c r="AA14" s="183">
        <f>IF(Z14&gt;0,RANK(Z14,$Z$4:$Z$53,0),0)</f>
        <v>0</v>
      </c>
      <c r="AB14" s="148">
        <f>IF(W14=0,51,W14)+IF(A14="",50,0)</f>
        <v>11</v>
      </c>
      <c r="AC14" s="147">
        <f>IF(AA14=0,51,AA14)+IF(A14="",50,0)</f>
        <v>51</v>
      </c>
      <c r="AD14" s="23">
        <f t="shared" si="0"/>
        <v>3</v>
      </c>
      <c r="AE14" s="20">
        <f t="shared" si="2"/>
        <v>15</v>
      </c>
      <c r="AF14" s="20">
        <f t="shared" ref="AF14:AX14" si="15">LARGE($B14:$U14,AF$3)+AE14</f>
        <v>30</v>
      </c>
      <c r="AG14" s="20">
        <f t="shared" si="15"/>
        <v>41</v>
      </c>
      <c r="AH14" s="20">
        <f t="shared" si="15"/>
        <v>41</v>
      </c>
      <c r="AI14" s="20">
        <f t="shared" si="15"/>
        <v>41</v>
      </c>
      <c r="AJ14" s="20">
        <f t="shared" si="15"/>
        <v>41</v>
      </c>
      <c r="AK14" s="20">
        <f t="shared" si="15"/>
        <v>41</v>
      </c>
      <c r="AL14" s="20">
        <f t="shared" si="15"/>
        <v>41</v>
      </c>
      <c r="AM14" s="20">
        <f t="shared" si="15"/>
        <v>41</v>
      </c>
      <c r="AN14" s="20">
        <f t="shared" si="15"/>
        <v>41</v>
      </c>
      <c r="AO14" s="20">
        <f t="shared" si="15"/>
        <v>41</v>
      </c>
      <c r="AP14" s="20">
        <f t="shared" si="15"/>
        <v>41</v>
      </c>
      <c r="AQ14" s="20">
        <f t="shared" si="15"/>
        <v>41</v>
      </c>
      <c r="AR14" s="20">
        <f t="shared" si="15"/>
        <v>41</v>
      </c>
      <c r="AS14" s="20">
        <f t="shared" si="15"/>
        <v>41</v>
      </c>
      <c r="AT14" s="20">
        <f t="shared" si="15"/>
        <v>41</v>
      </c>
      <c r="AU14" s="20">
        <f t="shared" si="15"/>
        <v>41</v>
      </c>
      <c r="AV14" s="20">
        <f t="shared" si="15"/>
        <v>41</v>
      </c>
      <c r="AW14" s="20">
        <f t="shared" si="15"/>
        <v>41</v>
      </c>
      <c r="AX14" s="20">
        <f t="shared" si="15"/>
        <v>41</v>
      </c>
      <c r="AZ14" s="68">
        <f t="shared" si="4"/>
        <v>0.04</v>
      </c>
      <c r="BA14" s="64">
        <f t="shared" si="7"/>
        <v>41.04</v>
      </c>
      <c r="BB14" s="3">
        <f t="shared" si="5"/>
        <v>11</v>
      </c>
      <c r="BC14">
        <f>IF(X14&gt;0,VLOOKUP(A14,Rang!$A$4:$AU$53,47,FALSE))/1000</f>
        <v>0.04</v>
      </c>
    </row>
    <row r="15" spans="1:55">
      <c r="A15" s="178" t="str">
        <f>IF(Runden!A15="","",Runden!A15)</f>
        <v>Ralf</v>
      </c>
      <c r="B15" s="174">
        <f>IF(Rang!B15&gt;0,VLOOKUP(Rang!B15,Einstellungen!$A$3:$B$52,2,FALSE),0)</f>
        <v>8</v>
      </c>
      <c r="C15" s="30">
        <f>IF(Rang!C15&gt;0,VLOOKUP(Rang!C15,Einstellungen!$A$3:$B$52,2,FALSE),0)</f>
        <v>14</v>
      </c>
      <c r="D15" s="30">
        <f>IF(Rang!D15&gt;0,VLOOKUP(Rang!D15,Einstellungen!$A$3:$B$52,2,FALSE),0)</f>
        <v>10</v>
      </c>
      <c r="E15" s="30">
        <f>IF(Rang!E15&gt;0,VLOOKUP(Rang!E15,Einstellungen!$A$3:$B$52,2,FALSE),0)</f>
        <v>0</v>
      </c>
      <c r="F15" s="30">
        <f>IF(Rang!F15&gt;0,VLOOKUP(Rang!F15,Einstellungen!$A$3:$B$52,2,FALSE),0)</f>
        <v>0</v>
      </c>
      <c r="G15" s="30">
        <f>IF(Rang!G15&gt;0,VLOOKUP(Rang!G15,Einstellungen!$A$3:$B$52,2,FALSE),0)</f>
        <v>0</v>
      </c>
      <c r="H15" s="30">
        <f>IF(Rang!H15&gt;0,VLOOKUP(Rang!H15,Einstellungen!$A$3:$B$52,2,FALSE),0)</f>
        <v>0</v>
      </c>
      <c r="I15" s="30">
        <f>IF(Rang!I15&gt;0,VLOOKUP(Rang!I15,Einstellungen!$A$3:$B$52,2,FALSE),0)</f>
        <v>0</v>
      </c>
      <c r="J15" s="30">
        <f>IF(Rang!J15&gt;0,VLOOKUP(Rang!J15,Einstellungen!$A$3:$B$52,2,FALSE),0)</f>
        <v>0</v>
      </c>
      <c r="K15" s="30">
        <f>IF(Rang!K15&gt;0,VLOOKUP(Rang!K15,Einstellungen!$A$3:$B$52,2,FALSE),0)</f>
        <v>0</v>
      </c>
      <c r="L15" s="30">
        <f>IF(Rang!L15&gt;0,VLOOKUP(Rang!L15,Einstellungen!$A$3:$B$52,2,FALSE),0)</f>
        <v>0</v>
      </c>
      <c r="M15" s="30">
        <f>IF(Rang!M15&gt;0,VLOOKUP(Rang!M15,Einstellungen!$A$3:$B$52,2,FALSE),0)</f>
        <v>0</v>
      </c>
      <c r="N15" s="30">
        <f>IF(Rang!N15&gt;0,VLOOKUP(Rang!N15,Einstellungen!$A$3:$B$52,2,FALSE),0)</f>
        <v>0</v>
      </c>
      <c r="O15" s="30">
        <f>IF(Rang!O15&gt;0,VLOOKUP(Rang!O15,Einstellungen!$A$3:$B$52,2,FALSE),0)</f>
        <v>0</v>
      </c>
      <c r="P15" s="30">
        <f>IF(Rang!P15&gt;0,VLOOKUP(Rang!P15,Einstellungen!$A$3:$B$52,2,FALSE),0)</f>
        <v>0</v>
      </c>
      <c r="Q15" s="30">
        <f>IF(Rang!Q15&gt;0,VLOOKUP(Rang!Q15,Einstellungen!$A$3:$B$52,2,FALSE),0)</f>
        <v>0</v>
      </c>
      <c r="R15" s="30">
        <f>IF(Rang!R15&gt;0,VLOOKUP(Rang!R15,Einstellungen!$A$3:$B$52,2,FALSE),0)</f>
        <v>0</v>
      </c>
      <c r="S15" s="30">
        <f>IF(Rang!S15&gt;0,VLOOKUP(Rang!S15,Einstellungen!$A$3:$B$52,2,FALSE),0)</f>
        <v>0</v>
      </c>
      <c r="T15" s="30">
        <f>IF(Rang!T15&gt;0,VLOOKUP(Rang!T15,Einstellungen!$A$3:$B$52,2,FALSE),0)</f>
        <v>0</v>
      </c>
      <c r="U15" s="157">
        <f>IF(Rang!U15&gt;0,VLOOKUP(Rang!U15,Einstellungen!$A$3:$B$52,2,FALSE),0)</f>
        <v>0</v>
      </c>
      <c r="V15" s="161">
        <f>SUM(B15:U15)+IF($AY$4=2,AZ15,0)+IF($AY$4=3,BC15,0)</f>
        <v>32</v>
      </c>
      <c r="W15" s="53">
        <f>IF(SUM(B15:U15)&gt;0,RANK(V15,$V$4:$V$53,0),0)</f>
        <v>12</v>
      </c>
      <c r="X15" s="164">
        <f>IF(SUM(B15:U15)&gt;0,VLOOKUP(A15,TabRunden,22,FALSE),0)</f>
        <v>388.64</v>
      </c>
      <c r="Y15" s="169">
        <f>AD15</f>
        <v>3</v>
      </c>
      <c r="Z15" s="166">
        <f>IF(AD15&gt;=$AT$2,LOOKUP($AL$2,$AE$3:$AX$3,AE15:AX15),0)+IF($AY$4=2,AZ15,0)+IF($AY$4=3,BC15,0)</f>
        <v>0</v>
      </c>
      <c r="AA15" s="183">
        <f>IF(Z15&gt;0,RANK(Z15,$Z$4:$Z$53,0),0)</f>
        <v>0</v>
      </c>
      <c r="AB15" s="148">
        <f>IF(W15=0,51,W15)+IF(A15="",50,0)</f>
        <v>12</v>
      </c>
      <c r="AC15" s="147">
        <f>IF(AA15=0,51,AA15)+IF(A15="",50,0)</f>
        <v>51</v>
      </c>
      <c r="AD15" s="23">
        <f t="shared" si="0"/>
        <v>3</v>
      </c>
      <c r="AE15" s="20">
        <f t="shared" si="2"/>
        <v>14</v>
      </c>
      <c r="AF15" s="20">
        <f t="shared" ref="AF15:AX15" si="16">LARGE($B15:$U15,AF$3)+AE15</f>
        <v>24</v>
      </c>
      <c r="AG15" s="20">
        <f t="shared" si="16"/>
        <v>32</v>
      </c>
      <c r="AH15" s="20">
        <f t="shared" si="16"/>
        <v>32</v>
      </c>
      <c r="AI15" s="20">
        <f t="shared" si="16"/>
        <v>32</v>
      </c>
      <c r="AJ15" s="20">
        <f t="shared" si="16"/>
        <v>32</v>
      </c>
      <c r="AK15" s="20">
        <f t="shared" si="16"/>
        <v>32</v>
      </c>
      <c r="AL15" s="20">
        <f t="shared" si="16"/>
        <v>32</v>
      </c>
      <c r="AM15" s="20">
        <f t="shared" si="16"/>
        <v>32</v>
      </c>
      <c r="AN15" s="20">
        <f t="shared" si="16"/>
        <v>32</v>
      </c>
      <c r="AO15" s="20">
        <f t="shared" si="16"/>
        <v>32</v>
      </c>
      <c r="AP15" s="20">
        <f t="shared" si="16"/>
        <v>32</v>
      </c>
      <c r="AQ15" s="20">
        <f t="shared" si="16"/>
        <v>32</v>
      </c>
      <c r="AR15" s="20">
        <f t="shared" si="16"/>
        <v>32</v>
      </c>
      <c r="AS15" s="20">
        <f t="shared" si="16"/>
        <v>32</v>
      </c>
      <c r="AT15" s="20">
        <f t="shared" si="16"/>
        <v>32</v>
      </c>
      <c r="AU15" s="20">
        <f t="shared" si="16"/>
        <v>32</v>
      </c>
      <c r="AV15" s="20">
        <f t="shared" si="16"/>
        <v>32</v>
      </c>
      <c r="AW15" s="20">
        <f t="shared" si="16"/>
        <v>32</v>
      </c>
      <c r="AX15" s="20">
        <f t="shared" si="16"/>
        <v>32</v>
      </c>
      <c r="AZ15" s="68">
        <f t="shared" si="4"/>
        <v>3.9E-2</v>
      </c>
      <c r="BA15" s="64">
        <f t="shared" si="7"/>
        <v>32.039000000000001</v>
      </c>
      <c r="BB15" s="3">
        <f t="shared" si="5"/>
        <v>12</v>
      </c>
      <c r="BC15">
        <f>IF(X15&gt;0,VLOOKUP(A15,Rang!$A$4:$AU$53,47,FALSE))/1000</f>
        <v>3.7999999999999999E-2</v>
      </c>
    </row>
    <row r="16" spans="1:55">
      <c r="A16" s="178" t="str">
        <f>IF(Runden!A17="","",Runden!A17)</f>
        <v>Thomas R</v>
      </c>
      <c r="B16" s="174">
        <f>IF(Rang!B17&gt;0,VLOOKUP(Rang!B17,Einstellungen!$A$3:$B$52,2,FALSE),0)</f>
        <v>20</v>
      </c>
      <c r="C16" s="30">
        <f>IF(Rang!C17&gt;0,VLOOKUP(Rang!C17,Einstellungen!$A$3:$B$52,2,FALSE),0)</f>
        <v>0</v>
      </c>
      <c r="D16" s="30">
        <f>IF(Rang!D17&gt;0,VLOOKUP(Rang!D17,Einstellungen!$A$3:$B$52,2,FALSE),0)</f>
        <v>0</v>
      </c>
      <c r="E16" s="30">
        <f>IF(Rang!E17&gt;0,VLOOKUP(Rang!E17,Einstellungen!$A$3:$B$52,2,FALSE),0)</f>
        <v>0</v>
      </c>
      <c r="F16" s="30">
        <f>IF(Rang!F17&gt;0,VLOOKUP(Rang!F17,Einstellungen!$A$3:$B$52,2,FALSE),0)</f>
        <v>0</v>
      </c>
      <c r="G16" s="30">
        <f>IF(Rang!G17&gt;0,VLOOKUP(Rang!G17,Einstellungen!$A$3:$B$52,2,FALSE),0)</f>
        <v>0</v>
      </c>
      <c r="H16" s="30">
        <f>IF(Rang!H17&gt;0,VLOOKUP(Rang!H17,Einstellungen!$A$3:$B$52,2,FALSE),0)</f>
        <v>0</v>
      </c>
      <c r="I16" s="30">
        <f>IF(Rang!I17&gt;0,VLOOKUP(Rang!I17,Einstellungen!$A$3:$B$52,2,FALSE),0)</f>
        <v>0</v>
      </c>
      <c r="J16" s="30">
        <f>IF(Rang!J17&gt;0,VLOOKUP(Rang!J17,Einstellungen!$A$3:$B$52,2,FALSE),0)</f>
        <v>0</v>
      </c>
      <c r="K16" s="30">
        <f>IF(Rang!K17&gt;0,VLOOKUP(Rang!K17,Einstellungen!$A$3:$B$52,2,FALSE),0)</f>
        <v>0</v>
      </c>
      <c r="L16" s="30">
        <f>IF(Rang!L17&gt;0,VLOOKUP(Rang!L17,Einstellungen!$A$3:$B$52,2,FALSE),0)</f>
        <v>0</v>
      </c>
      <c r="M16" s="30">
        <f>IF(Rang!M17&gt;0,VLOOKUP(Rang!M17,Einstellungen!$A$3:$B$52,2,FALSE),0)</f>
        <v>0</v>
      </c>
      <c r="N16" s="30">
        <f>IF(Rang!N17&gt;0,VLOOKUP(Rang!N17,Einstellungen!$A$3:$B$52,2,FALSE),0)</f>
        <v>0</v>
      </c>
      <c r="O16" s="30">
        <f>IF(Rang!O17&gt;0,VLOOKUP(Rang!O17,Einstellungen!$A$3:$B$52,2,FALSE),0)</f>
        <v>0</v>
      </c>
      <c r="P16" s="30">
        <f>IF(Rang!P17&gt;0,VLOOKUP(Rang!P17,Einstellungen!$A$3:$B$52,2,FALSE),0)</f>
        <v>0</v>
      </c>
      <c r="Q16" s="30">
        <f>IF(Rang!Q17&gt;0,VLOOKUP(Rang!Q17,Einstellungen!$A$3:$B$52,2,FALSE),0)</f>
        <v>0</v>
      </c>
      <c r="R16" s="30">
        <f>IF(Rang!R17&gt;0,VLOOKUP(Rang!R17,Einstellungen!$A$3:$B$52,2,FALSE),0)</f>
        <v>0</v>
      </c>
      <c r="S16" s="30">
        <f>IF(Rang!S17&gt;0,VLOOKUP(Rang!S17,Einstellungen!$A$3:$B$52,2,FALSE),0)</f>
        <v>0</v>
      </c>
      <c r="T16" s="30">
        <f>IF(Rang!T17&gt;0,VLOOKUP(Rang!T17,Einstellungen!$A$3:$B$52,2,FALSE),0)</f>
        <v>0</v>
      </c>
      <c r="U16" s="157">
        <f>IF(Rang!U17&gt;0,VLOOKUP(Rang!U17,Einstellungen!$A$3:$B$52,2,FALSE),0)</f>
        <v>0</v>
      </c>
      <c r="V16" s="161">
        <f>SUM(B16:U16)+IF($AY$4=2,AZ16,0)+IF($AY$4=3,BC16,0)</f>
        <v>20</v>
      </c>
      <c r="W16" s="53">
        <f>IF(SUM(B16:U16)&gt;0,RANK(V16,$V$4:$V$53,0),0)</f>
        <v>13</v>
      </c>
      <c r="X16" s="164">
        <f>IF(SUM(B16:U16)&gt;0,VLOOKUP(A16,TabRunden,22,FALSE),0)</f>
        <v>138.22</v>
      </c>
      <c r="Y16" s="169">
        <f>AD16</f>
        <v>1</v>
      </c>
      <c r="Z16" s="166">
        <f>IF(AD16&gt;=$AT$2,LOOKUP($AL$2,$AE$3:$AX$3,AE16:AX16),0)+IF($AY$4=2,AZ16,0)+IF($AY$4=3,BC16,0)</f>
        <v>0</v>
      </c>
      <c r="AA16" s="183">
        <f>IF(Z16&gt;0,RANK(Z16,$Z$4:$Z$53,0),0)</f>
        <v>0</v>
      </c>
      <c r="AB16" s="148">
        <f>IF(W16=0,51,W16)+IF(A16="",50,0)</f>
        <v>13</v>
      </c>
      <c r="AC16" s="147">
        <f>IF(AA16=0,51,AA16)+IF(A16="",50,0)</f>
        <v>51</v>
      </c>
      <c r="AD16" s="23">
        <f t="shared" si="0"/>
        <v>1</v>
      </c>
      <c r="AE16" s="20">
        <f t="shared" si="2"/>
        <v>20</v>
      </c>
      <c r="AF16" s="20">
        <f t="shared" ref="AF16:AX16" si="17">LARGE($B16:$U16,AF$3)+AE16</f>
        <v>20</v>
      </c>
      <c r="AG16" s="20">
        <f t="shared" si="17"/>
        <v>20</v>
      </c>
      <c r="AH16" s="20">
        <f t="shared" si="17"/>
        <v>20</v>
      </c>
      <c r="AI16" s="20">
        <f t="shared" si="17"/>
        <v>20</v>
      </c>
      <c r="AJ16" s="20">
        <f t="shared" si="17"/>
        <v>20</v>
      </c>
      <c r="AK16" s="20">
        <f t="shared" si="17"/>
        <v>20</v>
      </c>
      <c r="AL16" s="20">
        <f t="shared" si="17"/>
        <v>20</v>
      </c>
      <c r="AM16" s="20">
        <f t="shared" si="17"/>
        <v>20</v>
      </c>
      <c r="AN16" s="20">
        <f t="shared" si="17"/>
        <v>20</v>
      </c>
      <c r="AO16" s="20">
        <f t="shared" si="17"/>
        <v>20</v>
      </c>
      <c r="AP16" s="20">
        <f t="shared" si="17"/>
        <v>20</v>
      </c>
      <c r="AQ16" s="20">
        <f t="shared" si="17"/>
        <v>20</v>
      </c>
      <c r="AR16" s="20">
        <f t="shared" si="17"/>
        <v>20</v>
      </c>
      <c r="AS16" s="20">
        <f t="shared" si="17"/>
        <v>20</v>
      </c>
      <c r="AT16" s="20">
        <f t="shared" si="17"/>
        <v>20</v>
      </c>
      <c r="AU16" s="20">
        <f t="shared" si="17"/>
        <v>20</v>
      </c>
      <c r="AV16" s="20">
        <f t="shared" si="17"/>
        <v>20</v>
      </c>
      <c r="AW16" s="20">
        <f t="shared" si="17"/>
        <v>20</v>
      </c>
      <c r="AX16" s="20">
        <f t="shared" si="17"/>
        <v>20</v>
      </c>
      <c r="AZ16" s="68">
        <f t="shared" si="4"/>
        <v>3.6999999999999998E-2</v>
      </c>
      <c r="BA16" s="64">
        <f t="shared" si="7"/>
        <v>20.036999999999999</v>
      </c>
      <c r="BB16" s="3">
        <f t="shared" si="5"/>
        <v>13</v>
      </c>
      <c r="BC16">
        <f>IF(X16&gt;0,VLOOKUP(A16,Rang!$A$4:$AU$53,47,FALSE))/1000</f>
        <v>4.8000000000000001E-2</v>
      </c>
    </row>
    <row r="17" spans="1:55">
      <c r="A17" s="178" t="str">
        <f>IF(Runden!A18="","",Runden!A18)</f>
        <v>Hans</v>
      </c>
      <c r="B17" s="174">
        <f>IF(Rang!B18&gt;0,VLOOKUP(Rang!B18,Einstellungen!$A$3:$B$52,2,FALSE),0)</f>
        <v>18</v>
      </c>
      <c r="C17" s="30">
        <f>IF(Rang!C18&gt;0,VLOOKUP(Rang!C18,Einstellungen!$A$3:$B$52,2,FALSE),0)</f>
        <v>0</v>
      </c>
      <c r="D17" s="30">
        <f>IF(Rang!D18&gt;0,VLOOKUP(Rang!D18,Einstellungen!$A$3:$B$52,2,FALSE),0)</f>
        <v>0</v>
      </c>
      <c r="E17" s="30">
        <f>IF(Rang!E18&gt;0,VLOOKUP(Rang!E18,Einstellungen!$A$3:$B$52,2,FALSE),0)</f>
        <v>0</v>
      </c>
      <c r="F17" s="30">
        <f>IF(Rang!F18&gt;0,VLOOKUP(Rang!F18,Einstellungen!$A$3:$B$52,2,FALSE),0)</f>
        <v>0</v>
      </c>
      <c r="G17" s="30">
        <f>IF(Rang!G18&gt;0,VLOOKUP(Rang!G18,Einstellungen!$A$3:$B$52,2,FALSE),0)</f>
        <v>0</v>
      </c>
      <c r="H17" s="30">
        <f>IF(Rang!H18&gt;0,VLOOKUP(Rang!H18,Einstellungen!$A$3:$B$52,2,FALSE),0)</f>
        <v>0</v>
      </c>
      <c r="I17" s="30">
        <f>IF(Rang!I18&gt;0,VLOOKUP(Rang!I18,Einstellungen!$A$3:$B$52,2,FALSE),0)</f>
        <v>0</v>
      </c>
      <c r="J17" s="30">
        <f>IF(Rang!J18&gt;0,VLOOKUP(Rang!J18,Einstellungen!$A$3:$B$52,2,FALSE),0)</f>
        <v>0</v>
      </c>
      <c r="K17" s="30">
        <f>IF(Rang!K18&gt;0,VLOOKUP(Rang!K18,Einstellungen!$A$3:$B$52,2,FALSE),0)</f>
        <v>0</v>
      </c>
      <c r="L17" s="30">
        <f>IF(Rang!L18&gt;0,VLOOKUP(Rang!L18,Einstellungen!$A$3:$B$52,2,FALSE),0)</f>
        <v>0</v>
      </c>
      <c r="M17" s="30">
        <f>IF(Rang!M18&gt;0,VLOOKUP(Rang!M18,Einstellungen!$A$3:$B$52,2,FALSE),0)</f>
        <v>0</v>
      </c>
      <c r="N17" s="30">
        <f>IF(Rang!N18&gt;0,VLOOKUP(Rang!N18,Einstellungen!$A$3:$B$52,2,FALSE),0)</f>
        <v>0</v>
      </c>
      <c r="O17" s="30">
        <f>IF(Rang!O18&gt;0,VLOOKUP(Rang!O18,Einstellungen!$A$3:$B$52,2,FALSE),0)</f>
        <v>0</v>
      </c>
      <c r="P17" s="30">
        <f>IF(Rang!P18&gt;0,VLOOKUP(Rang!P18,Einstellungen!$A$3:$B$52,2,FALSE),0)</f>
        <v>0</v>
      </c>
      <c r="Q17" s="30">
        <f>IF(Rang!Q18&gt;0,VLOOKUP(Rang!Q18,Einstellungen!$A$3:$B$52,2,FALSE),0)</f>
        <v>0</v>
      </c>
      <c r="R17" s="30">
        <f>IF(Rang!R18&gt;0,VLOOKUP(Rang!R18,Einstellungen!$A$3:$B$52,2,FALSE),0)</f>
        <v>0</v>
      </c>
      <c r="S17" s="30">
        <f>IF(Rang!S18&gt;0,VLOOKUP(Rang!S18,Einstellungen!$A$3:$B$52,2,FALSE),0)</f>
        <v>0</v>
      </c>
      <c r="T17" s="30">
        <f>IF(Rang!T18&gt;0,VLOOKUP(Rang!T18,Einstellungen!$A$3:$B$52,2,FALSE),0)</f>
        <v>0</v>
      </c>
      <c r="U17" s="157">
        <f>IF(Rang!U18&gt;0,VLOOKUP(Rang!U18,Einstellungen!$A$3:$B$52,2,FALSE),0)</f>
        <v>0</v>
      </c>
      <c r="V17" s="161">
        <f>SUM(B17:U17)+IF($AY$4=2,AZ17,0)+IF($AY$4=3,BC17,0)</f>
        <v>18</v>
      </c>
      <c r="W17" s="53">
        <f>IF(SUM(B17:U17)&gt;0,RANK(V17,$V$4:$V$53,0),0)</f>
        <v>14</v>
      </c>
      <c r="X17" s="164">
        <f>IF(SUM(B17:U17)&gt;0,VLOOKUP(A17,TabRunden,22,FALSE),0)</f>
        <v>138.07</v>
      </c>
      <c r="Y17" s="169">
        <f>AD17</f>
        <v>1</v>
      </c>
      <c r="Z17" s="166">
        <f>IF(AD17&gt;=$AT$2,LOOKUP($AL$2,$AE$3:$AX$3,AE17:AX17),0)+IF($AY$4=2,AZ17,0)+IF($AY$4=3,BC17,0)</f>
        <v>0</v>
      </c>
      <c r="AA17" s="183">
        <f>IF(Z17&gt;0,RANK(Z17,$Z$4:$Z$53,0),0)</f>
        <v>0</v>
      </c>
      <c r="AB17" s="148">
        <f>IF(W17=0,51,W17)+IF(A17="",50,0)</f>
        <v>14</v>
      </c>
      <c r="AC17" s="147">
        <f>IF(AA17=0,51,AA17)+IF(A17="",50,0)</f>
        <v>51</v>
      </c>
      <c r="AD17" s="23">
        <f t="shared" si="0"/>
        <v>1</v>
      </c>
      <c r="AE17" s="20">
        <f t="shared" si="2"/>
        <v>18</v>
      </c>
      <c r="AF17" s="20">
        <f t="shared" ref="AF17:AX17" si="18">LARGE($B17:$U17,AF$3)+AE17</f>
        <v>18</v>
      </c>
      <c r="AG17" s="20">
        <f t="shared" si="18"/>
        <v>18</v>
      </c>
      <c r="AH17" s="20">
        <f t="shared" si="18"/>
        <v>18</v>
      </c>
      <c r="AI17" s="20">
        <f t="shared" si="18"/>
        <v>18</v>
      </c>
      <c r="AJ17" s="20">
        <f t="shared" si="18"/>
        <v>18</v>
      </c>
      <c r="AK17" s="20">
        <f t="shared" si="18"/>
        <v>18</v>
      </c>
      <c r="AL17" s="20">
        <f t="shared" si="18"/>
        <v>18</v>
      </c>
      <c r="AM17" s="20">
        <f t="shared" si="18"/>
        <v>18</v>
      </c>
      <c r="AN17" s="20">
        <f t="shared" si="18"/>
        <v>18</v>
      </c>
      <c r="AO17" s="20">
        <f t="shared" si="18"/>
        <v>18</v>
      </c>
      <c r="AP17" s="20">
        <f t="shared" si="18"/>
        <v>18</v>
      </c>
      <c r="AQ17" s="20">
        <f t="shared" si="18"/>
        <v>18</v>
      </c>
      <c r="AR17" s="20">
        <f t="shared" si="18"/>
        <v>18</v>
      </c>
      <c r="AS17" s="20">
        <f t="shared" si="18"/>
        <v>18</v>
      </c>
      <c r="AT17" s="20">
        <f t="shared" si="18"/>
        <v>18</v>
      </c>
      <c r="AU17" s="20">
        <f t="shared" si="18"/>
        <v>18</v>
      </c>
      <c r="AV17" s="20">
        <f t="shared" si="18"/>
        <v>18</v>
      </c>
      <c r="AW17" s="20">
        <f t="shared" si="18"/>
        <v>18</v>
      </c>
      <c r="AX17" s="20">
        <f t="shared" si="18"/>
        <v>18</v>
      </c>
      <c r="AZ17" s="68">
        <f t="shared" si="4"/>
        <v>3.5999999999999997E-2</v>
      </c>
      <c r="BA17" s="64">
        <f t="shared" si="7"/>
        <v>18.036000000000001</v>
      </c>
      <c r="BB17" s="3">
        <f t="shared" si="5"/>
        <v>14</v>
      </c>
      <c r="BC17">
        <f>IF(X17&gt;0,VLOOKUP(A17,Rang!$A$4:$AU$53,47,FALSE))/1000</f>
        <v>4.4999999999999998E-2</v>
      </c>
    </row>
    <row r="18" spans="1:55">
      <c r="A18" s="178" t="str">
        <f>IF(Runden!A19="","",Runden!A19)</f>
        <v>Gene</v>
      </c>
      <c r="B18" s="174">
        <f>IF(Rang!B19&gt;0,VLOOKUP(Rang!B19,Einstellungen!$A$3:$B$52,2,FALSE),0)</f>
        <v>0</v>
      </c>
      <c r="C18" s="30">
        <f>IF(Rang!C19&gt;0,VLOOKUP(Rang!C19,Einstellungen!$A$3:$B$52,2,FALSE),0)</f>
        <v>0</v>
      </c>
      <c r="D18" s="30">
        <f>IF(Rang!D19&gt;0,VLOOKUP(Rang!D19,Einstellungen!$A$3:$B$52,2,FALSE),0)</f>
        <v>0</v>
      </c>
      <c r="E18" s="30">
        <f>IF(Rang!E19&gt;0,VLOOKUP(Rang!E19,Einstellungen!$A$3:$B$52,2,FALSE),0)</f>
        <v>0</v>
      </c>
      <c r="F18" s="30">
        <f>IF(Rang!F19&gt;0,VLOOKUP(Rang!F19,Einstellungen!$A$3:$B$52,2,FALSE),0)</f>
        <v>16</v>
      </c>
      <c r="G18" s="30">
        <f>IF(Rang!G19&gt;0,VLOOKUP(Rang!G19,Einstellungen!$A$3:$B$52,2,FALSE),0)</f>
        <v>0</v>
      </c>
      <c r="H18" s="30">
        <f>IF(Rang!H19&gt;0,VLOOKUP(Rang!H19,Einstellungen!$A$3:$B$52,2,FALSE),0)</f>
        <v>0</v>
      </c>
      <c r="I18" s="30">
        <f>IF(Rang!I19&gt;0,VLOOKUP(Rang!I19,Einstellungen!$A$3:$B$52,2,FALSE),0)</f>
        <v>0</v>
      </c>
      <c r="J18" s="30">
        <f>IF(Rang!J19&gt;0,VLOOKUP(Rang!J19,Einstellungen!$A$3:$B$52,2,FALSE),0)</f>
        <v>0</v>
      </c>
      <c r="K18" s="30">
        <f>IF(Rang!K19&gt;0,VLOOKUP(Rang!K19,Einstellungen!$A$3:$B$52,2,FALSE),0)</f>
        <v>0</v>
      </c>
      <c r="L18" s="30">
        <f>IF(Rang!L19&gt;0,VLOOKUP(Rang!L19,Einstellungen!$A$3:$B$52,2,FALSE),0)</f>
        <v>0</v>
      </c>
      <c r="M18" s="30">
        <f>IF(Rang!M19&gt;0,VLOOKUP(Rang!M19,Einstellungen!$A$3:$B$52,2,FALSE),0)</f>
        <v>0</v>
      </c>
      <c r="N18" s="30">
        <f>IF(Rang!N19&gt;0,VLOOKUP(Rang!N19,Einstellungen!$A$3:$B$52,2,FALSE),0)</f>
        <v>0</v>
      </c>
      <c r="O18" s="30">
        <f>IF(Rang!O19&gt;0,VLOOKUP(Rang!O19,Einstellungen!$A$3:$B$52,2,FALSE),0)</f>
        <v>0</v>
      </c>
      <c r="P18" s="30">
        <f>IF(Rang!P19&gt;0,VLOOKUP(Rang!P19,Einstellungen!$A$3:$B$52,2,FALSE),0)</f>
        <v>0</v>
      </c>
      <c r="Q18" s="30">
        <f>IF(Rang!Q19&gt;0,VLOOKUP(Rang!Q19,Einstellungen!$A$3:$B$52,2,FALSE),0)</f>
        <v>0</v>
      </c>
      <c r="R18" s="30">
        <f>IF(Rang!R19&gt;0,VLOOKUP(Rang!R19,Einstellungen!$A$3:$B$52,2,FALSE),0)</f>
        <v>0</v>
      </c>
      <c r="S18" s="30">
        <f>IF(Rang!S19&gt;0,VLOOKUP(Rang!S19,Einstellungen!$A$3:$B$52,2,FALSE),0)</f>
        <v>0</v>
      </c>
      <c r="T18" s="30">
        <f>IF(Rang!T19&gt;0,VLOOKUP(Rang!T19,Einstellungen!$A$3:$B$52,2,FALSE),0)</f>
        <v>0</v>
      </c>
      <c r="U18" s="157">
        <f>IF(Rang!U19&gt;0,VLOOKUP(Rang!U19,Einstellungen!$A$3:$B$52,2,FALSE),0)</f>
        <v>0</v>
      </c>
      <c r="V18" s="161">
        <f>SUM(B18:U18)+IF($AY$4=2,AZ18,0)+IF($AY$4=3,BC18,0)</f>
        <v>16</v>
      </c>
      <c r="W18" s="53">
        <f>IF(SUM(B18:U18)&gt;0,RANK(V18,$V$4:$V$53,0),0)</f>
        <v>15</v>
      </c>
      <c r="X18" s="164">
        <f>IF(SUM(B18:U18)&gt;0,VLOOKUP(A18,TabRunden,22,FALSE),0)</f>
        <v>132.79</v>
      </c>
      <c r="Y18" s="169">
        <f>AD18</f>
        <v>1</v>
      </c>
      <c r="Z18" s="166">
        <f>IF(AD18&gt;=$AT$2,LOOKUP($AL$2,$AE$3:$AX$3,AE18:AX18),0)+IF($AY$4=2,AZ18,0)+IF($AY$4=3,BC18,0)</f>
        <v>0</v>
      </c>
      <c r="AA18" s="183">
        <f>IF(Z18&gt;0,RANK(Z18,$Z$4:$Z$53,0),0)</f>
        <v>0</v>
      </c>
      <c r="AB18" s="148">
        <f>IF(W18=0,51,W18)+IF(A18="",50,0)</f>
        <v>15</v>
      </c>
      <c r="AC18" s="147">
        <f>IF(AA18=0,51,AA18)+IF(A18="",50,0)</f>
        <v>51</v>
      </c>
      <c r="AD18" s="23">
        <f t="shared" si="0"/>
        <v>1</v>
      </c>
      <c r="AE18" s="20">
        <f t="shared" si="2"/>
        <v>16</v>
      </c>
      <c r="AF18" s="20">
        <f t="shared" ref="AF18:AX18" si="19">LARGE($B18:$U18,AF$3)+AE18</f>
        <v>16</v>
      </c>
      <c r="AG18" s="20">
        <f t="shared" si="19"/>
        <v>16</v>
      </c>
      <c r="AH18" s="20">
        <f t="shared" si="19"/>
        <v>16</v>
      </c>
      <c r="AI18" s="20">
        <f t="shared" si="19"/>
        <v>16</v>
      </c>
      <c r="AJ18" s="20">
        <f t="shared" si="19"/>
        <v>16</v>
      </c>
      <c r="AK18" s="20">
        <f t="shared" si="19"/>
        <v>16</v>
      </c>
      <c r="AL18" s="20">
        <f t="shared" si="19"/>
        <v>16</v>
      </c>
      <c r="AM18" s="20">
        <f t="shared" si="19"/>
        <v>16</v>
      </c>
      <c r="AN18" s="20">
        <f t="shared" si="19"/>
        <v>16</v>
      </c>
      <c r="AO18" s="20">
        <f t="shared" si="19"/>
        <v>16</v>
      </c>
      <c r="AP18" s="20">
        <f t="shared" si="19"/>
        <v>16</v>
      </c>
      <c r="AQ18" s="20">
        <f t="shared" si="19"/>
        <v>16</v>
      </c>
      <c r="AR18" s="20">
        <f t="shared" si="19"/>
        <v>16</v>
      </c>
      <c r="AS18" s="20">
        <f t="shared" si="19"/>
        <v>16</v>
      </c>
      <c r="AT18" s="20">
        <f t="shared" si="19"/>
        <v>16</v>
      </c>
      <c r="AU18" s="20">
        <f t="shared" si="19"/>
        <v>16</v>
      </c>
      <c r="AV18" s="20">
        <f t="shared" si="19"/>
        <v>16</v>
      </c>
      <c r="AW18" s="20">
        <f t="shared" si="19"/>
        <v>16</v>
      </c>
      <c r="AX18" s="20">
        <f t="shared" si="19"/>
        <v>16</v>
      </c>
      <c r="AZ18" s="68">
        <f t="shared" si="4"/>
        <v>3.5000000000000003E-2</v>
      </c>
      <c r="BA18" s="64">
        <f>AX18+AZ18</f>
        <v>16.035</v>
      </c>
      <c r="BB18" s="3">
        <f t="shared" si="5"/>
        <v>16</v>
      </c>
      <c r="BC18">
        <f>IF(X18&gt;0,VLOOKUP(A18,Rang!$A$4:$AU$53,47,FALSE))/1000</f>
        <v>4.2000000000000003E-2</v>
      </c>
    </row>
    <row r="19" spans="1:55">
      <c r="A19" s="178" t="str">
        <f>IF(Runden!A16="","",Runden!A16)</f>
        <v>Jülle</v>
      </c>
      <c r="B19" s="174">
        <f>IF(Rang!B16&gt;0,VLOOKUP(Rang!B16,Einstellungen!$A$3:$B$52,2,FALSE),0)</f>
        <v>7</v>
      </c>
      <c r="C19" s="30">
        <f>IF(Rang!C16&gt;0,VLOOKUP(Rang!C16,Einstellungen!$A$3:$B$52,2,FALSE),0)</f>
        <v>9</v>
      </c>
      <c r="D19" s="30">
        <f>IF(Rang!D16&gt;0,VLOOKUP(Rang!D16,Einstellungen!$A$3:$B$52,2,FALSE),0)</f>
        <v>0</v>
      </c>
      <c r="E19" s="30">
        <f>IF(Rang!E16&gt;0,VLOOKUP(Rang!E16,Einstellungen!$A$3:$B$52,2,FALSE),0)</f>
        <v>0</v>
      </c>
      <c r="F19" s="30">
        <f>IF(Rang!F16&gt;0,VLOOKUP(Rang!F16,Einstellungen!$A$3:$B$52,2,FALSE),0)</f>
        <v>0</v>
      </c>
      <c r="G19" s="30">
        <f>IF(Rang!G16&gt;0,VLOOKUP(Rang!G16,Einstellungen!$A$3:$B$52,2,FALSE),0)</f>
        <v>0</v>
      </c>
      <c r="H19" s="30">
        <f>IF(Rang!H16&gt;0,VLOOKUP(Rang!H16,Einstellungen!$A$3:$B$52,2,FALSE),0)</f>
        <v>0</v>
      </c>
      <c r="I19" s="30">
        <f>IF(Rang!I16&gt;0,VLOOKUP(Rang!I16,Einstellungen!$A$3:$B$52,2,FALSE),0)</f>
        <v>0</v>
      </c>
      <c r="J19" s="30">
        <f>IF(Rang!J16&gt;0,VLOOKUP(Rang!J16,Einstellungen!$A$3:$B$52,2,FALSE),0)</f>
        <v>0</v>
      </c>
      <c r="K19" s="30">
        <f>IF(Rang!K16&gt;0,VLOOKUP(Rang!K16,Einstellungen!$A$3:$B$52,2,FALSE),0)</f>
        <v>0</v>
      </c>
      <c r="L19" s="30">
        <f>IF(Rang!L16&gt;0,VLOOKUP(Rang!L16,Einstellungen!$A$3:$B$52,2,FALSE),0)</f>
        <v>0</v>
      </c>
      <c r="M19" s="30">
        <f>IF(Rang!M16&gt;0,VLOOKUP(Rang!M16,Einstellungen!$A$3:$B$52,2,FALSE),0)</f>
        <v>0</v>
      </c>
      <c r="N19" s="30">
        <f>IF(Rang!N16&gt;0,VLOOKUP(Rang!N16,Einstellungen!$A$3:$B$52,2,FALSE),0)</f>
        <v>0</v>
      </c>
      <c r="O19" s="30">
        <f>IF(Rang!O16&gt;0,VLOOKUP(Rang!O16,Einstellungen!$A$3:$B$52,2,FALSE),0)</f>
        <v>0</v>
      </c>
      <c r="P19" s="30">
        <f>IF(Rang!P16&gt;0,VLOOKUP(Rang!P16,Einstellungen!$A$3:$B$52,2,FALSE),0)</f>
        <v>0</v>
      </c>
      <c r="Q19" s="30">
        <f>IF(Rang!Q16&gt;0,VLOOKUP(Rang!Q16,Einstellungen!$A$3:$B$52,2,FALSE),0)</f>
        <v>0</v>
      </c>
      <c r="R19" s="30">
        <f>IF(Rang!R16&gt;0,VLOOKUP(Rang!R16,Einstellungen!$A$3:$B$52,2,FALSE),0)</f>
        <v>0</v>
      </c>
      <c r="S19" s="30">
        <f>IF(Rang!S16&gt;0,VLOOKUP(Rang!S16,Einstellungen!$A$3:$B$52,2,FALSE),0)</f>
        <v>0</v>
      </c>
      <c r="T19" s="30">
        <f>IF(Rang!T16&gt;0,VLOOKUP(Rang!T16,Einstellungen!$A$3:$B$52,2,FALSE),0)</f>
        <v>0</v>
      </c>
      <c r="U19" s="157">
        <f>IF(Rang!U16&gt;0,VLOOKUP(Rang!U16,Einstellungen!$A$3:$B$52,2,FALSE),0)</f>
        <v>0</v>
      </c>
      <c r="V19" s="161">
        <f>SUM(B19:U19)+IF($AY$4=2,AZ19,0)+IF($AY$4=3,BC19,0)</f>
        <v>16</v>
      </c>
      <c r="W19" s="53">
        <f>IF(SUM(B19:U19)&gt;0,RANK(V19,$V$4:$V$53,0),0)</f>
        <v>15</v>
      </c>
      <c r="X19" s="164">
        <f>IF(SUM(B19:U19)&gt;0,VLOOKUP(A19,TabRunden,22,FALSE),0)</f>
        <v>241.48000000000002</v>
      </c>
      <c r="Y19" s="169">
        <f>AD19</f>
        <v>2</v>
      </c>
      <c r="Z19" s="166">
        <f>IF(AD19&gt;=$AT$2,LOOKUP($AL$2,$AE$3:$AX$3,AE19:AX19),0)+IF($AY$4=2,AZ19,0)+IF($AY$4=3,BC19,0)</f>
        <v>0</v>
      </c>
      <c r="AA19" s="183">
        <f>IF(Z19&gt;0,RANK(Z19,$Z$4:$Z$53,0),0)</f>
        <v>0</v>
      </c>
      <c r="AB19" s="148">
        <f>IF(W19=0,51,W19)+IF(A19="",50,0)</f>
        <v>15</v>
      </c>
      <c r="AC19" s="147">
        <f>IF(AA19=0,51,AA19)+IF(A19="",50,0)</f>
        <v>51</v>
      </c>
      <c r="AD19" s="23">
        <f t="shared" si="0"/>
        <v>2</v>
      </c>
      <c r="AE19" s="20">
        <f t="shared" si="2"/>
        <v>9</v>
      </c>
      <c r="AF19" s="20">
        <f t="shared" ref="AF19:AX19" si="20">LARGE($B19:$U19,AF$3)+AE19</f>
        <v>16</v>
      </c>
      <c r="AG19" s="20">
        <f t="shared" si="20"/>
        <v>16</v>
      </c>
      <c r="AH19" s="20">
        <f t="shared" si="20"/>
        <v>16</v>
      </c>
      <c r="AI19" s="20">
        <f t="shared" si="20"/>
        <v>16</v>
      </c>
      <c r="AJ19" s="20">
        <f t="shared" si="20"/>
        <v>16</v>
      </c>
      <c r="AK19" s="20">
        <f t="shared" si="20"/>
        <v>16</v>
      </c>
      <c r="AL19" s="20">
        <f t="shared" si="20"/>
        <v>16</v>
      </c>
      <c r="AM19" s="20">
        <f t="shared" si="20"/>
        <v>16</v>
      </c>
      <c r="AN19" s="20">
        <f t="shared" si="20"/>
        <v>16</v>
      </c>
      <c r="AO19" s="20">
        <f t="shared" si="20"/>
        <v>16</v>
      </c>
      <c r="AP19" s="20">
        <f t="shared" si="20"/>
        <v>16</v>
      </c>
      <c r="AQ19" s="20">
        <f t="shared" si="20"/>
        <v>16</v>
      </c>
      <c r="AR19" s="20">
        <f t="shared" si="20"/>
        <v>16</v>
      </c>
      <c r="AS19" s="20">
        <f t="shared" si="20"/>
        <v>16</v>
      </c>
      <c r="AT19" s="20">
        <f t="shared" si="20"/>
        <v>16</v>
      </c>
      <c r="AU19" s="20">
        <f t="shared" si="20"/>
        <v>16</v>
      </c>
      <c r="AV19" s="20">
        <f t="shared" si="20"/>
        <v>16</v>
      </c>
      <c r="AW19" s="20">
        <f t="shared" si="20"/>
        <v>16</v>
      </c>
      <c r="AX19" s="20">
        <f t="shared" si="20"/>
        <v>16</v>
      </c>
      <c r="AZ19" s="68">
        <f t="shared" si="4"/>
        <v>3.7999999999999999E-2</v>
      </c>
      <c r="BA19" s="64">
        <f t="shared" ref="BA19:BA53" si="21">AX19+AZ19</f>
        <v>16.038</v>
      </c>
      <c r="BB19" s="3">
        <f t="shared" si="5"/>
        <v>15</v>
      </c>
      <c r="BC19">
        <f>IF(X19&gt;0,VLOOKUP(A19,Rang!$A$4:$AU$53,47,FALSE))/1000</f>
        <v>3.2000000000000001E-2</v>
      </c>
    </row>
    <row r="20" spans="1:55">
      <c r="A20" s="178" t="str">
        <f>IF(Runden!A20="","",Runden!A20)</f>
        <v>Peter</v>
      </c>
      <c r="B20" s="174">
        <f>IF(Rang!B20&gt;0,VLOOKUP(Rang!B20,Einstellungen!$A$3:$B$52,2,FALSE),0)</f>
        <v>12</v>
      </c>
      <c r="C20" s="30">
        <f>IF(Rang!C20&gt;0,VLOOKUP(Rang!C20,Einstellungen!$A$3:$B$52,2,FALSE),0)</f>
        <v>0</v>
      </c>
      <c r="D20" s="30">
        <f>IF(Rang!D20&gt;0,VLOOKUP(Rang!D20,Einstellungen!$A$3:$B$52,2,FALSE),0)</f>
        <v>0</v>
      </c>
      <c r="E20" s="30">
        <f>IF(Rang!E20&gt;0,VLOOKUP(Rang!E20,Einstellungen!$A$3:$B$52,2,FALSE),0)</f>
        <v>0</v>
      </c>
      <c r="F20" s="30">
        <f>IF(Rang!F20&gt;0,VLOOKUP(Rang!F20,Einstellungen!$A$3:$B$52,2,FALSE),0)</f>
        <v>0</v>
      </c>
      <c r="G20" s="30">
        <f>IF(Rang!G20&gt;0,VLOOKUP(Rang!G20,Einstellungen!$A$3:$B$52,2,FALSE),0)</f>
        <v>0</v>
      </c>
      <c r="H20" s="30">
        <f>IF(Rang!H20&gt;0,VLOOKUP(Rang!H20,Einstellungen!$A$3:$B$52,2,FALSE),0)</f>
        <v>0</v>
      </c>
      <c r="I20" s="30">
        <f>IF(Rang!I20&gt;0,VLOOKUP(Rang!I20,Einstellungen!$A$3:$B$52,2,FALSE),0)</f>
        <v>0</v>
      </c>
      <c r="J20" s="30">
        <f>IF(Rang!J20&gt;0,VLOOKUP(Rang!J20,Einstellungen!$A$3:$B$52,2,FALSE),0)</f>
        <v>0</v>
      </c>
      <c r="K20" s="30">
        <f>IF(Rang!K20&gt;0,VLOOKUP(Rang!K20,Einstellungen!$A$3:$B$52,2,FALSE),0)</f>
        <v>0</v>
      </c>
      <c r="L20" s="30">
        <f>IF(Rang!L20&gt;0,VLOOKUP(Rang!L20,Einstellungen!$A$3:$B$52,2,FALSE),0)</f>
        <v>0</v>
      </c>
      <c r="M20" s="30">
        <f>IF(Rang!M20&gt;0,VLOOKUP(Rang!M20,Einstellungen!$A$3:$B$52,2,FALSE),0)</f>
        <v>0</v>
      </c>
      <c r="N20" s="30">
        <f>IF(Rang!N20&gt;0,VLOOKUP(Rang!N20,Einstellungen!$A$3:$B$52,2,FALSE),0)</f>
        <v>0</v>
      </c>
      <c r="O20" s="30">
        <f>IF(Rang!O20&gt;0,VLOOKUP(Rang!O20,Einstellungen!$A$3:$B$52,2,FALSE),0)</f>
        <v>0</v>
      </c>
      <c r="P20" s="30">
        <f>IF(Rang!P20&gt;0,VLOOKUP(Rang!P20,Einstellungen!$A$3:$B$52,2,FALSE),0)</f>
        <v>0</v>
      </c>
      <c r="Q20" s="30">
        <f>IF(Rang!Q20&gt;0,VLOOKUP(Rang!Q20,Einstellungen!$A$3:$B$52,2,FALSE),0)</f>
        <v>0</v>
      </c>
      <c r="R20" s="30">
        <f>IF(Rang!R20&gt;0,VLOOKUP(Rang!R20,Einstellungen!$A$3:$B$52,2,FALSE),0)</f>
        <v>0</v>
      </c>
      <c r="S20" s="30">
        <f>IF(Rang!S20&gt;0,VLOOKUP(Rang!S20,Einstellungen!$A$3:$B$52,2,FALSE),0)</f>
        <v>0</v>
      </c>
      <c r="T20" s="30">
        <f>IF(Rang!T20&gt;0,VLOOKUP(Rang!T20,Einstellungen!$A$3:$B$52,2,FALSE),0)</f>
        <v>0</v>
      </c>
      <c r="U20" s="157">
        <f>IF(Rang!U20&gt;0,VLOOKUP(Rang!U20,Einstellungen!$A$3:$B$52,2,FALSE),0)</f>
        <v>0</v>
      </c>
      <c r="V20" s="161">
        <f>SUM(B20:U20)+IF($AY$4=2,AZ20,0)+IF($AY$4=3,BC20,0)</f>
        <v>12</v>
      </c>
      <c r="W20" s="53">
        <f>IF(SUM(B20:U20)&gt;0,RANK(V20,$V$4:$V$53,0),0)</f>
        <v>17</v>
      </c>
      <c r="X20" s="164">
        <f>IF(SUM(B20:U20)&gt;0,VLOOKUP(A20,TabRunden,22,FALSE),0)</f>
        <v>132.55000000000001</v>
      </c>
      <c r="Y20" s="169">
        <f>AD20</f>
        <v>1</v>
      </c>
      <c r="Z20" s="166">
        <f>IF(AD20&gt;=$AT$2,LOOKUP($AL$2,$AE$3:$AX$3,AE20:AX20),0)+IF($AY$4=2,AZ20,0)+IF($AY$4=3,BC20,0)</f>
        <v>0</v>
      </c>
      <c r="AA20" s="183">
        <f>IF(Z20&gt;0,RANK(Z20,$Z$4:$Z$53,0),0)</f>
        <v>0</v>
      </c>
      <c r="AB20" s="148">
        <f>IF(W20=0,51,W20)+IF(A20="",50,0)</f>
        <v>17</v>
      </c>
      <c r="AC20" s="147">
        <f>IF(AA20=0,51,AA20)+IF(A20="",50,0)</f>
        <v>51</v>
      </c>
      <c r="AD20" s="23">
        <f t="shared" si="0"/>
        <v>1</v>
      </c>
      <c r="AE20" s="20">
        <f t="shared" si="2"/>
        <v>12</v>
      </c>
      <c r="AF20" s="20">
        <f t="shared" ref="AF20:AX20" si="22">LARGE($B20:$U20,AF$3)+AE20</f>
        <v>12</v>
      </c>
      <c r="AG20" s="20">
        <f t="shared" si="22"/>
        <v>12</v>
      </c>
      <c r="AH20" s="20">
        <f t="shared" si="22"/>
        <v>12</v>
      </c>
      <c r="AI20" s="20">
        <f t="shared" si="22"/>
        <v>12</v>
      </c>
      <c r="AJ20" s="20">
        <f t="shared" si="22"/>
        <v>12</v>
      </c>
      <c r="AK20" s="20">
        <f t="shared" si="22"/>
        <v>12</v>
      </c>
      <c r="AL20" s="20">
        <f t="shared" si="22"/>
        <v>12</v>
      </c>
      <c r="AM20" s="20">
        <f t="shared" si="22"/>
        <v>12</v>
      </c>
      <c r="AN20" s="20">
        <f t="shared" si="22"/>
        <v>12</v>
      </c>
      <c r="AO20" s="20">
        <f t="shared" si="22"/>
        <v>12</v>
      </c>
      <c r="AP20" s="20">
        <f t="shared" si="22"/>
        <v>12</v>
      </c>
      <c r="AQ20" s="20">
        <f t="shared" si="22"/>
        <v>12</v>
      </c>
      <c r="AR20" s="20">
        <f t="shared" si="22"/>
        <v>12</v>
      </c>
      <c r="AS20" s="20">
        <f t="shared" si="22"/>
        <v>12</v>
      </c>
      <c r="AT20" s="20">
        <f t="shared" si="22"/>
        <v>12</v>
      </c>
      <c r="AU20" s="20">
        <f t="shared" si="22"/>
        <v>12</v>
      </c>
      <c r="AV20" s="20">
        <f t="shared" si="22"/>
        <v>12</v>
      </c>
      <c r="AW20" s="20">
        <f t="shared" si="22"/>
        <v>12</v>
      </c>
      <c r="AX20" s="20">
        <f t="shared" si="22"/>
        <v>12</v>
      </c>
      <c r="AZ20" s="68">
        <f t="shared" si="4"/>
        <v>3.4000000000000002E-2</v>
      </c>
      <c r="BA20" s="64">
        <f t="shared" si="21"/>
        <v>12.034000000000001</v>
      </c>
      <c r="BB20" s="3">
        <f t="shared" si="5"/>
        <v>17</v>
      </c>
      <c r="BC20">
        <f>IF(X20&gt;0,VLOOKUP(A20,Rang!$A$4:$AU$53,47,FALSE))/1000</f>
        <v>3.4000000000000002E-2</v>
      </c>
    </row>
    <row r="21" spans="1:55">
      <c r="A21" s="178" t="str">
        <f>IF(Runden!A21="","",Runden!A21)</f>
        <v>Torben</v>
      </c>
      <c r="B21" s="174">
        <f>IF(Rang!B21&gt;0,VLOOKUP(Rang!B21,Einstellungen!$A$3:$B$52,2,FALSE),0)</f>
        <v>0</v>
      </c>
      <c r="C21" s="30">
        <f>IF(Rang!C21&gt;0,VLOOKUP(Rang!C21,Einstellungen!$A$3:$B$52,2,FALSE),0)</f>
        <v>0</v>
      </c>
      <c r="D21" s="30">
        <f>IF(Rang!D21&gt;0,VLOOKUP(Rang!D21,Einstellungen!$A$3:$B$52,2,FALSE),0)</f>
        <v>0</v>
      </c>
      <c r="E21" s="30">
        <f>IF(Rang!E21&gt;0,VLOOKUP(Rang!E21,Einstellungen!$A$3:$B$52,2,FALSE),0)</f>
        <v>0</v>
      </c>
      <c r="F21" s="30">
        <f>IF(Rang!F21&gt;0,VLOOKUP(Rang!F21,Einstellungen!$A$3:$B$52,2,FALSE),0)</f>
        <v>12</v>
      </c>
      <c r="G21" s="30">
        <f>IF(Rang!G21&gt;0,VLOOKUP(Rang!G21,Einstellungen!$A$3:$B$52,2,FALSE),0)</f>
        <v>0</v>
      </c>
      <c r="H21" s="30">
        <f>IF(Rang!H21&gt;0,VLOOKUP(Rang!H21,Einstellungen!$A$3:$B$52,2,FALSE),0)</f>
        <v>0</v>
      </c>
      <c r="I21" s="30">
        <f>IF(Rang!I21&gt;0,VLOOKUP(Rang!I21,Einstellungen!$A$3:$B$52,2,FALSE),0)</f>
        <v>0</v>
      </c>
      <c r="J21" s="30">
        <f>IF(Rang!J21&gt;0,VLOOKUP(Rang!J21,Einstellungen!$A$3:$B$52,2,FALSE),0)</f>
        <v>0</v>
      </c>
      <c r="K21" s="30">
        <f>IF(Rang!K21&gt;0,VLOOKUP(Rang!K21,Einstellungen!$A$3:$B$52,2,FALSE),0)</f>
        <v>0</v>
      </c>
      <c r="L21" s="30">
        <f>IF(Rang!L21&gt;0,VLOOKUP(Rang!L21,Einstellungen!$A$3:$B$52,2,FALSE),0)</f>
        <v>0</v>
      </c>
      <c r="M21" s="30">
        <f>IF(Rang!M21&gt;0,VLOOKUP(Rang!M21,Einstellungen!$A$3:$B$52,2,FALSE),0)</f>
        <v>0</v>
      </c>
      <c r="N21" s="30">
        <f>IF(Rang!N21&gt;0,VLOOKUP(Rang!N21,Einstellungen!$A$3:$B$52,2,FALSE),0)</f>
        <v>0</v>
      </c>
      <c r="O21" s="30">
        <f>IF(Rang!O21&gt;0,VLOOKUP(Rang!O21,Einstellungen!$A$3:$B$52,2,FALSE),0)</f>
        <v>0</v>
      </c>
      <c r="P21" s="30">
        <f>IF(Rang!P21&gt;0,VLOOKUP(Rang!P21,Einstellungen!$A$3:$B$52,2,FALSE),0)</f>
        <v>0</v>
      </c>
      <c r="Q21" s="30">
        <f>IF(Rang!Q21&gt;0,VLOOKUP(Rang!Q21,Einstellungen!$A$3:$B$52,2,FALSE),0)</f>
        <v>0</v>
      </c>
      <c r="R21" s="30">
        <f>IF(Rang!R21&gt;0,VLOOKUP(Rang!R21,Einstellungen!$A$3:$B$52,2,FALSE),0)</f>
        <v>0</v>
      </c>
      <c r="S21" s="30">
        <f>IF(Rang!S21&gt;0,VLOOKUP(Rang!S21,Einstellungen!$A$3:$B$52,2,FALSE),0)</f>
        <v>0</v>
      </c>
      <c r="T21" s="30">
        <f>IF(Rang!T21&gt;0,VLOOKUP(Rang!T21,Einstellungen!$A$3:$B$52,2,FALSE),0)</f>
        <v>0</v>
      </c>
      <c r="U21" s="157">
        <f>IF(Rang!U21&gt;0,VLOOKUP(Rang!U21,Einstellungen!$A$3:$B$52,2,FALSE),0)</f>
        <v>0</v>
      </c>
      <c r="V21" s="161">
        <f>SUM(B21:U21)+IF($AY$4=2,AZ21,0)+IF($AY$4=3,BC21,0)</f>
        <v>12</v>
      </c>
      <c r="W21" s="53">
        <f>IF(SUM(B21:U21)&gt;0,RANK(V21,$V$4:$V$53,0),0)</f>
        <v>17</v>
      </c>
      <c r="X21" s="164">
        <f>IF(SUM(B21:U21)&gt;0,VLOOKUP(A21,TabRunden,22,FALSE),0)</f>
        <v>125.65</v>
      </c>
      <c r="Y21" s="169">
        <f>AD21</f>
        <v>1</v>
      </c>
      <c r="Z21" s="166">
        <f>IF(AD21&gt;=$AT$2,LOOKUP($AL$2,$AE$3:$AX$3,AE21:AX21),0)+IF($AY$4=2,AZ21,0)+IF($AY$4=3,BC21,0)</f>
        <v>0</v>
      </c>
      <c r="AA21" s="183">
        <f>IF(Z21&gt;0,RANK(Z21,$Z$4:$Z$53,0),0)</f>
        <v>0</v>
      </c>
      <c r="AB21" s="148">
        <f>IF(W21=0,51,W21)+IF(A21="",50,0)</f>
        <v>17</v>
      </c>
      <c r="AC21" s="147">
        <f>IF(AA21=0,51,AA21)+IF(A21="",50,0)</f>
        <v>51</v>
      </c>
      <c r="AD21" s="23">
        <f t="shared" si="0"/>
        <v>1</v>
      </c>
      <c r="AE21" s="20">
        <f t="shared" si="2"/>
        <v>12</v>
      </c>
      <c r="AF21" s="20">
        <f t="shared" ref="AF21:AX21" si="23">LARGE($B21:$U21,AF$3)+AE21</f>
        <v>12</v>
      </c>
      <c r="AG21" s="20">
        <f t="shared" si="23"/>
        <v>12</v>
      </c>
      <c r="AH21" s="20">
        <f t="shared" si="23"/>
        <v>12</v>
      </c>
      <c r="AI21" s="20">
        <f t="shared" si="23"/>
        <v>12</v>
      </c>
      <c r="AJ21" s="20">
        <f t="shared" si="23"/>
        <v>12</v>
      </c>
      <c r="AK21" s="20">
        <f t="shared" si="23"/>
        <v>12</v>
      </c>
      <c r="AL21" s="20">
        <f t="shared" si="23"/>
        <v>12</v>
      </c>
      <c r="AM21" s="20">
        <f t="shared" si="23"/>
        <v>12</v>
      </c>
      <c r="AN21" s="20">
        <f t="shared" si="23"/>
        <v>12</v>
      </c>
      <c r="AO21" s="20">
        <f t="shared" si="23"/>
        <v>12</v>
      </c>
      <c r="AP21" s="20">
        <f t="shared" si="23"/>
        <v>12</v>
      </c>
      <c r="AQ21" s="20">
        <f t="shared" si="23"/>
        <v>12</v>
      </c>
      <c r="AR21" s="20">
        <f t="shared" si="23"/>
        <v>12</v>
      </c>
      <c r="AS21" s="20">
        <f t="shared" si="23"/>
        <v>12</v>
      </c>
      <c r="AT21" s="20">
        <f t="shared" si="23"/>
        <v>12</v>
      </c>
      <c r="AU21" s="20">
        <f t="shared" si="23"/>
        <v>12</v>
      </c>
      <c r="AV21" s="20">
        <f t="shared" si="23"/>
        <v>12</v>
      </c>
      <c r="AW21" s="20">
        <f t="shared" si="23"/>
        <v>12</v>
      </c>
      <c r="AX21" s="20">
        <f t="shared" si="23"/>
        <v>12</v>
      </c>
      <c r="AZ21" s="68">
        <f t="shared" si="4"/>
        <v>3.3000000000000002E-2</v>
      </c>
      <c r="BA21" s="64">
        <f t="shared" si="21"/>
        <v>12.032999999999999</v>
      </c>
      <c r="BB21" s="3">
        <f t="shared" si="5"/>
        <v>18</v>
      </c>
      <c r="BC21">
        <f>IF(X21&gt;0,VLOOKUP(A21,Rang!$A$4:$AU$53,47,FALSE))/1000</f>
        <v>3.4000000000000002E-2</v>
      </c>
    </row>
    <row r="22" spans="1:55">
      <c r="A22" s="178" t="str">
        <f>IF(Runden!A22="","",Runden!A22)</f>
        <v>Ingo</v>
      </c>
      <c r="B22" s="174">
        <f>IF(Rang!B22&gt;0,VLOOKUP(Rang!B22,Einstellungen!$A$3:$B$52,2,FALSE),0)</f>
        <v>0</v>
      </c>
      <c r="C22" s="30">
        <f>IF(Rang!C22&gt;0,VLOOKUP(Rang!C22,Einstellungen!$A$3:$B$52,2,FALSE),0)</f>
        <v>0</v>
      </c>
      <c r="D22" s="30">
        <f>IF(Rang!D22&gt;0,VLOOKUP(Rang!D22,Einstellungen!$A$3:$B$52,2,FALSE),0)</f>
        <v>0</v>
      </c>
      <c r="E22" s="30">
        <f>IF(Rang!E22&gt;0,VLOOKUP(Rang!E22,Einstellungen!$A$3:$B$52,2,FALSE),0)</f>
        <v>0</v>
      </c>
      <c r="F22" s="30">
        <f>IF(Rang!F22&gt;0,VLOOKUP(Rang!F22,Einstellungen!$A$3:$B$52,2,FALSE),0)</f>
        <v>0</v>
      </c>
      <c r="G22" s="30">
        <f>IF(Rang!G22&gt;0,VLOOKUP(Rang!G22,Einstellungen!$A$3:$B$52,2,FALSE),0)</f>
        <v>0</v>
      </c>
      <c r="H22" s="30">
        <f>IF(Rang!H22&gt;0,VLOOKUP(Rang!H22,Einstellungen!$A$3:$B$52,2,FALSE),0)</f>
        <v>11</v>
      </c>
      <c r="I22" s="30">
        <f>IF(Rang!I22&gt;0,VLOOKUP(Rang!I22,Einstellungen!$A$3:$B$52,2,FALSE),0)</f>
        <v>0</v>
      </c>
      <c r="J22" s="30">
        <f>IF(Rang!J22&gt;0,VLOOKUP(Rang!J22,Einstellungen!$A$3:$B$52,2,FALSE),0)</f>
        <v>0</v>
      </c>
      <c r="K22" s="30">
        <f>IF(Rang!K22&gt;0,VLOOKUP(Rang!K22,Einstellungen!$A$3:$B$52,2,FALSE),0)</f>
        <v>0</v>
      </c>
      <c r="L22" s="30">
        <f>IF(Rang!L22&gt;0,VLOOKUP(Rang!L22,Einstellungen!$A$3:$B$52,2,FALSE),0)</f>
        <v>0</v>
      </c>
      <c r="M22" s="30">
        <f>IF(Rang!M22&gt;0,VLOOKUP(Rang!M22,Einstellungen!$A$3:$B$52,2,FALSE),0)</f>
        <v>0</v>
      </c>
      <c r="N22" s="30">
        <f>IF(Rang!N22&gt;0,VLOOKUP(Rang!N22,Einstellungen!$A$3:$B$52,2,FALSE),0)</f>
        <v>0</v>
      </c>
      <c r="O22" s="30">
        <f>IF(Rang!O22&gt;0,VLOOKUP(Rang!O22,Einstellungen!$A$3:$B$52,2,FALSE),0)</f>
        <v>0</v>
      </c>
      <c r="P22" s="30">
        <f>IF(Rang!P22&gt;0,VLOOKUP(Rang!P22,Einstellungen!$A$3:$B$52,2,FALSE),0)</f>
        <v>0</v>
      </c>
      <c r="Q22" s="30">
        <f>IF(Rang!Q22&gt;0,VLOOKUP(Rang!Q22,Einstellungen!$A$3:$B$52,2,FALSE),0)</f>
        <v>0</v>
      </c>
      <c r="R22" s="30">
        <f>IF(Rang!R22&gt;0,VLOOKUP(Rang!R22,Einstellungen!$A$3:$B$52,2,FALSE),0)</f>
        <v>0</v>
      </c>
      <c r="S22" s="30">
        <f>IF(Rang!S22&gt;0,VLOOKUP(Rang!S22,Einstellungen!$A$3:$B$52,2,FALSE),0)</f>
        <v>0</v>
      </c>
      <c r="T22" s="30">
        <f>IF(Rang!T22&gt;0,VLOOKUP(Rang!T22,Einstellungen!$A$3:$B$52,2,FALSE),0)</f>
        <v>0</v>
      </c>
      <c r="U22" s="157">
        <f>IF(Rang!U22&gt;0,VLOOKUP(Rang!U22,Einstellungen!$A$3:$B$52,2,FALSE),0)</f>
        <v>0</v>
      </c>
      <c r="V22" s="161">
        <f>SUM(B22:U22)+IF($AY$4=2,AZ22,0)+IF($AY$4=3,BC22,0)</f>
        <v>11</v>
      </c>
      <c r="W22" s="53">
        <f>IF(SUM(B22:U22)&gt;0,RANK(V22,$V$4:$V$53,0),0)</f>
        <v>19</v>
      </c>
      <c r="X22" s="164">
        <f>IF(SUM(B22:U22)&gt;0,VLOOKUP(A22,TabRunden,22,FALSE),0)</f>
        <v>104.64</v>
      </c>
      <c r="Y22" s="169">
        <f>AD22</f>
        <v>1</v>
      </c>
      <c r="Z22" s="166">
        <f>IF(AD22&gt;=$AT$2,LOOKUP($AL$2,$AE$3:$AX$3,AE22:AX22),0)+IF($AY$4=2,AZ22,0)+IF($AY$4=3,BC22,0)</f>
        <v>0</v>
      </c>
      <c r="AA22" s="183">
        <f>IF(Z22&gt;0,RANK(Z22,$Z$4:$Z$53,0),0)</f>
        <v>0</v>
      </c>
      <c r="AB22" s="148">
        <f>IF(W22=0,51,W22)+IF(A22="",50,0)</f>
        <v>19</v>
      </c>
      <c r="AC22" s="147">
        <f>IF(AA22=0,51,AA22)+IF(A22="",50,0)</f>
        <v>51</v>
      </c>
      <c r="AD22" s="23">
        <f t="shared" si="0"/>
        <v>1</v>
      </c>
      <c r="AE22" s="20">
        <f t="shared" si="2"/>
        <v>11</v>
      </c>
      <c r="AF22" s="20">
        <f t="shared" ref="AF22:AX22" si="24">LARGE($B22:$U22,AF$3)+AE22</f>
        <v>11</v>
      </c>
      <c r="AG22" s="20">
        <f t="shared" si="24"/>
        <v>11</v>
      </c>
      <c r="AH22" s="20">
        <f t="shared" si="24"/>
        <v>11</v>
      </c>
      <c r="AI22" s="20">
        <f t="shared" si="24"/>
        <v>11</v>
      </c>
      <c r="AJ22" s="20">
        <f t="shared" si="24"/>
        <v>11</v>
      </c>
      <c r="AK22" s="20">
        <f t="shared" si="24"/>
        <v>11</v>
      </c>
      <c r="AL22" s="20">
        <f t="shared" si="24"/>
        <v>11</v>
      </c>
      <c r="AM22" s="20">
        <f t="shared" si="24"/>
        <v>11</v>
      </c>
      <c r="AN22" s="20">
        <f t="shared" si="24"/>
        <v>11</v>
      </c>
      <c r="AO22" s="20">
        <f t="shared" si="24"/>
        <v>11</v>
      </c>
      <c r="AP22" s="20">
        <f t="shared" si="24"/>
        <v>11</v>
      </c>
      <c r="AQ22" s="20">
        <f t="shared" si="24"/>
        <v>11</v>
      </c>
      <c r="AR22" s="20">
        <f t="shared" si="24"/>
        <v>11</v>
      </c>
      <c r="AS22" s="20">
        <f t="shared" si="24"/>
        <v>11</v>
      </c>
      <c r="AT22" s="20">
        <f t="shared" si="24"/>
        <v>11</v>
      </c>
      <c r="AU22" s="20">
        <f t="shared" si="24"/>
        <v>11</v>
      </c>
      <c r="AV22" s="20">
        <f t="shared" si="24"/>
        <v>11</v>
      </c>
      <c r="AW22" s="20">
        <f t="shared" si="24"/>
        <v>11</v>
      </c>
      <c r="AX22" s="20">
        <f t="shared" si="24"/>
        <v>11</v>
      </c>
      <c r="AZ22" s="68">
        <f t="shared" si="4"/>
        <v>3.2000000000000001E-2</v>
      </c>
      <c r="BA22" s="64">
        <f t="shared" si="21"/>
        <v>11.032</v>
      </c>
      <c r="BB22" s="3">
        <f t="shared" si="5"/>
        <v>19</v>
      </c>
      <c r="BC22">
        <f>IF(X22&gt;0,VLOOKUP(A22,Rang!$A$4:$AU$53,47,FALSE))/1000</f>
        <v>3.3000000000000002E-2</v>
      </c>
    </row>
    <row r="23" spans="1:55" hidden="1">
      <c r="A23" s="178" t="str">
        <f>IF(Runden!A23="","",Runden!A23)</f>
        <v/>
      </c>
      <c r="B23" s="174">
        <f>IF(Rang!B23&gt;0,VLOOKUP(Rang!B23,Einstellungen!$A$3:$B$52,2,FALSE),0)</f>
        <v>0</v>
      </c>
      <c r="C23" s="30">
        <f>IF(Rang!C23&gt;0,VLOOKUP(Rang!C23,Einstellungen!$A$3:$B$52,2,FALSE),0)</f>
        <v>0</v>
      </c>
      <c r="D23" s="30">
        <f>IF(Rang!D23&gt;0,VLOOKUP(Rang!D23,Einstellungen!$A$3:$B$52,2,FALSE),0)</f>
        <v>0</v>
      </c>
      <c r="E23" s="30">
        <f>IF(Rang!E23&gt;0,VLOOKUP(Rang!E23,Einstellungen!$A$3:$B$52,2,FALSE),0)</f>
        <v>0</v>
      </c>
      <c r="F23" s="30">
        <f>IF(Rang!F23&gt;0,VLOOKUP(Rang!F23,Einstellungen!$A$3:$B$52,2,FALSE),0)</f>
        <v>0</v>
      </c>
      <c r="G23" s="30">
        <f>IF(Rang!G23&gt;0,VLOOKUP(Rang!G23,Einstellungen!$A$3:$B$52,2,FALSE),0)</f>
        <v>0</v>
      </c>
      <c r="H23" s="30">
        <f>IF(Rang!H23&gt;0,VLOOKUP(Rang!H23,Einstellungen!$A$3:$B$52,2,FALSE),0)</f>
        <v>0</v>
      </c>
      <c r="I23" s="30">
        <f>IF(Rang!I23&gt;0,VLOOKUP(Rang!I23,Einstellungen!$A$3:$B$52,2,FALSE),0)</f>
        <v>0</v>
      </c>
      <c r="J23" s="30">
        <f>IF(Rang!J23&gt;0,VLOOKUP(Rang!J23,Einstellungen!$A$3:$B$52,2,FALSE),0)</f>
        <v>0</v>
      </c>
      <c r="K23" s="30">
        <f>IF(Rang!K23&gt;0,VLOOKUP(Rang!K23,Einstellungen!$A$3:$B$52,2,FALSE),0)</f>
        <v>0</v>
      </c>
      <c r="L23" s="30">
        <f>IF(Rang!L23&gt;0,VLOOKUP(Rang!L23,Einstellungen!$A$3:$B$52,2,FALSE),0)</f>
        <v>0</v>
      </c>
      <c r="M23" s="30">
        <f>IF(Rang!M23&gt;0,VLOOKUP(Rang!M23,Einstellungen!$A$3:$B$52,2,FALSE),0)</f>
        <v>0</v>
      </c>
      <c r="N23" s="30">
        <f>IF(Rang!N23&gt;0,VLOOKUP(Rang!N23,Einstellungen!$A$3:$B$52,2,FALSE),0)</f>
        <v>0</v>
      </c>
      <c r="O23" s="30">
        <f>IF(Rang!O23&gt;0,VLOOKUP(Rang!O23,Einstellungen!$A$3:$B$52,2,FALSE),0)</f>
        <v>0</v>
      </c>
      <c r="P23" s="30">
        <f>IF(Rang!P23&gt;0,VLOOKUP(Rang!P23,Einstellungen!$A$3:$B$52,2,FALSE),0)</f>
        <v>0</v>
      </c>
      <c r="Q23" s="30">
        <f>IF(Rang!Q23&gt;0,VLOOKUP(Rang!Q23,Einstellungen!$A$3:$B$52,2,FALSE),0)</f>
        <v>0</v>
      </c>
      <c r="R23" s="30">
        <f>IF(Rang!R23&gt;0,VLOOKUP(Rang!R23,Einstellungen!$A$3:$B$52,2,FALSE),0)</f>
        <v>0</v>
      </c>
      <c r="S23" s="30">
        <f>IF(Rang!S23&gt;0,VLOOKUP(Rang!S23,Einstellungen!$A$3:$B$52,2,FALSE),0)</f>
        <v>0</v>
      </c>
      <c r="T23" s="30">
        <f>IF(Rang!T23&gt;0,VLOOKUP(Rang!T23,Einstellungen!$A$3:$B$52,2,FALSE),0)</f>
        <v>0</v>
      </c>
      <c r="U23" s="157">
        <f>IF(Rang!U23&gt;0,VLOOKUP(Rang!U23,Einstellungen!$A$3:$B$52,2,FALSE),0)</f>
        <v>0</v>
      </c>
      <c r="V23" s="161">
        <f t="shared" ref="V23:V35" si="25">SUM(B23:U23)+IF($AY$4=2,AZ23,0)+IF($AY$4=3,BC23,0)</f>
        <v>0</v>
      </c>
      <c r="W23" s="53">
        <f t="shared" ref="W23:W35" si="26">IF(SUM(B23:U23)&gt;0,RANK(V23,$V$4:$V$53,0),0)</f>
        <v>0</v>
      </c>
      <c r="X23" s="164">
        <f t="shared" ref="X23:X35" si="27">IF(SUM(B23:U23)&gt;0,VLOOKUP(A23,TabRunden,22,FALSE),0)</f>
        <v>0</v>
      </c>
      <c r="Y23" s="169">
        <f t="shared" ref="Y23:Y35" si="28">AD23</f>
        <v>0</v>
      </c>
      <c r="Z23" s="166">
        <f t="shared" ref="Z23:Z35" si="29">IF(AD23&gt;=$AT$2,LOOKUP($AL$2,$AE$3:$AX$3,AE23:AX23),0)+IF($AY$4=2,AZ23,0)+IF($AY$4=3,BC23,0)</f>
        <v>0</v>
      </c>
      <c r="AA23" s="183">
        <f t="shared" ref="AA23:AA35" si="30">IF(Z23&gt;0,RANK(Z23,$Z$4:$Z$53,0),0)</f>
        <v>0</v>
      </c>
      <c r="AB23" s="148">
        <f t="shared" ref="AB23:AB35" si="31">IF(W23=0,51,W23)+IF(A23="",50,0)</f>
        <v>101</v>
      </c>
      <c r="AC23" s="147">
        <f t="shared" ref="AC23:AC35" si="32">IF(AA23=0,51,AA23)+IF(A23="",50,0)</f>
        <v>101</v>
      </c>
      <c r="AD23" s="23">
        <f t="shared" si="0"/>
        <v>0</v>
      </c>
      <c r="AE23" s="20">
        <f t="shared" si="2"/>
        <v>0</v>
      </c>
      <c r="AF23" s="20">
        <f t="shared" ref="AF23:AX23" si="33">LARGE($B23:$U23,AF$3)+AE23</f>
        <v>0</v>
      </c>
      <c r="AG23" s="20">
        <f t="shared" si="33"/>
        <v>0</v>
      </c>
      <c r="AH23" s="20">
        <f t="shared" si="33"/>
        <v>0</v>
      </c>
      <c r="AI23" s="20">
        <f t="shared" si="33"/>
        <v>0</v>
      </c>
      <c r="AJ23" s="20">
        <f t="shared" si="33"/>
        <v>0</v>
      </c>
      <c r="AK23" s="20">
        <f t="shared" si="33"/>
        <v>0</v>
      </c>
      <c r="AL23" s="20">
        <f t="shared" si="33"/>
        <v>0</v>
      </c>
      <c r="AM23" s="20">
        <f t="shared" si="33"/>
        <v>0</v>
      </c>
      <c r="AN23" s="20">
        <f t="shared" si="33"/>
        <v>0</v>
      </c>
      <c r="AO23" s="20">
        <f t="shared" si="33"/>
        <v>0</v>
      </c>
      <c r="AP23" s="20">
        <f t="shared" si="33"/>
        <v>0</v>
      </c>
      <c r="AQ23" s="20">
        <f t="shared" si="33"/>
        <v>0</v>
      </c>
      <c r="AR23" s="20">
        <f t="shared" si="33"/>
        <v>0</v>
      </c>
      <c r="AS23" s="20">
        <f t="shared" si="33"/>
        <v>0</v>
      </c>
      <c r="AT23" s="20">
        <f t="shared" si="33"/>
        <v>0</v>
      </c>
      <c r="AU23" s="20">
        <f t="shared" si="33"/>
        <v>0</v>
      </c>
      <c r="AV23" s="20">
        <f t="shared" si="33"/>
        <v>0</v>
      </c>
      <c r="AW23" s="20">
        <f t="shared" si="33"/>
        <v>0</v>
      </c>
      <c r="AX23" s="20">
        <f t="shared" si="33"/>
        <v>0</v>
      </c>
      <c r="AZ23" s="68">
        <f t="shared" si="4"/>
        <v>0</v>
      </c>
      <c r="BA23" s="64">
        <f t="shared" si="21"/>
        <v>0</v>
      </c>
      <c r="BB23" s="3">
        <f t="shared" si="5"/>
        <v>0</v>
      </c>
      <c r="BC23">
        <f>IF(X23&gt;0,VLOOKUP(A23,Rang!$A$4:$AU$53,47,FALSE))/1000</f>
        <v>0</v>
      </c>
    </row>
    <row r="24" spans="1:55" hidden="1">
      <c r="A24" s="178" t="str">
        <f>IF(Runden!A24="","",Runden!A24)</f>
        <v/>
      </c>
      <c r="B24" s="174">
        <f>IF(Rang!B24&gt;0,VLOOKUP(Rang!B24,Einstellungen!$A$3:$B$52,2,FALSE),0)</f>
        <v>0</v>
      </c>
      <c r="C24" s="30">
        <f>IF(Rang!C24&gt;0,VLOOKUP(Rang!C24,Einstellungen!$A$3:$B$52,2,FALSE),0)</f>
        <v>0</v>
      </c>
      <c r="D24" s="30">
        <f>IF(Rang!D24&gt;0,VLOOKUP(Rang!D24,Einstellungen!$A$3:$B$52,2,FALSE),0)</f>
        <v>0</v>
      </c>
      <c r="E24" s="30">
        <f>IF(Rang!E24&gt;0,VLOOKUP(Rang!E24,Einstellungen!$A$3:$B$52,2,FALSE),0)</f>
        <v>0</v>
      </c>
      <c r="F24" s="30">
        <f>IF(Rang!F24&gt;0,VLOOKUP(Rang!F24,Einstellungen!$A$3:$B$52,2,FALSE),0)</f>
        <v>0</v>
      </c>
      <c r="G24" s="30">
        <f>IF(Rang!G24&gt;0,VLOOKUP(Rang!G24,Einstellungen!$A$3:$B$52,2,FALSE),0)</f>
        <v>0</v>
      </c>
      <c r="H24" s="30">
        <f>IF(Rang!H24&gt;0,VLOOKUP(Rang!H24,Einstellungen!$A$3:$B$52,2,FALSE),0)</f>
        <v>0</v>
      </c>
      <c r="I24" s="30">
        <f>IF(Rang!I24&gt;0,VLOOKUP(Rang!I24,Einstellungen!$A$3:$B$52,2,FALSE),0)</f>
        <v>0</v>
      </c>
      <c r="J24" s="30">
        <f>IF(Rang!J24&gt;0,VLOOKUP(Rang!J24,Einstellungen!$A$3:$B$52,2,FALSE),0)</f>
        <v>0</v>
      </c>
      <c r="K24" s="30">
        <f>IF(Rang!K24&gt;0,VLOOKUP(Rang!K24,Einstellungen!$A$3:$B$52,2,FALSE),0)</f>
        <v>0</v>
      </c>
      <c r="L24" s="30">
        <f>IF(Rang!L24&gt;0,VLOOKUP(Rang!L24,Einstellungen!$A$3:$B$52,2,FALSE),0)</f>
        <v>0</v>
      </c>
      <c r="M24" s="30">
        <f>IF(Rang!M24&gt;0,VLOOKUP(Rang!M24,Einstellungen!$A$3:$B$52,2,FALSE),0)</f>
        <v>0</v>
      </c>
      <c r="N24" s="30">
        <f>IF(Rang!N24&gt;0,VLOOKUP(Rang!N24,Einstellungen!$A$3:$B$52,2,FALSE),0)</f>
        <v>0</v>
      </c>
      <c r="O24" s="30">
        <f>IF(Rang!O24&gt;0,VLOOKUP(Rang!O24,Einstellungen!$A$3:$B$52,2,FALSE),0)</f>
        <v>0</v>
      </c>
      <c r="P24" s="30">
        <f>IF(Rang!P24&gt;0,VLOOKUP(Rang!P24,Einstellungen!$A$3:$B$52,2,FALSE),0)</f>
        <v>0</v>
      </c>
      <c r="Q24" s="30">
        <f>IF(Rang!Q24&gt;0,VLOOKUP(Rang!Q24,Einstellungen!$A$3:$B$52,2,FALSE),0)</f>
        <v>0</v>
      </c>
      <c r="R24" s="30">
        <f>IF(Rang!R24&gt;0,VLOOKUP(Rang!R24,Einstellungen!$A$3:$B$52,2,FALSE),0)</f>
        <v>0</v>
      </c>
      <c r="S24" s="30">
        <f>IF(Rang!S24&gt;0,VLOOKUP(Rang!S24,Einstellungen!$A$3:$B$52,2,FALSE),0)</f>
        <v>0</v>
      </c>
      <c r="T24" s="30">
        <f>IF(Rang!T24&gt;0,VLOOKUP(Rang!T24,Einstellungen!$A$3:$B$52,2,FALSE),0)</f>
        <v>0</v>
      </c>
      <c r="U24" s="157">
        <f>IF(Rang!U24&gt;0,VLOOKUP(Rang!U24,Einstellungen!$A$3:$B$52,2,FALSE),0)</f>
        <v>0</v>
      </c>
      <c r="V24" s="161">
        <f t="shared" si="25"/>
        <v>0</v>
      </c>
      <c r="W24" s="53">
        <f t="shared" si="26"/>
        <v>0</v>
      </c>
      <c r="X24" s="164">
        <f t="shared" si="27"/>
        <v>0</v>
      </c>
      <c r="Y24" s="169">
        <f t="shared" si="28"/>
        <v>0</v>
      </c>
      <c r="Z24" s="166">
        <f t="shared" si="29"/>
        <v>0</v>
      </c>
      <c r="AA24" s="183">
        <f t="shared" si="30"/>
        <v>0</v>
      </c>
      <c r="AB24" s="148">
        <f t="shared" si="31"/>
        <v>101</v>
      </c>
      <c r="AC24" s="147">
        <f t="shared" si="32"/>
        <v>101</v>
      </c>
      <c r="AD24" s="23">
        <f t="shared" si="0"/>
        <v>0</v>
      </c>
      <c r="AE24" s="20">
        <f t="shared" si="2"/>
        <v>0</v>
      </c>
      <c r="AF24" s="20">
        <f t="shared" ref="AF24:AX24" si="34">LARGE($B24:$U24,AF$3)+AE24</f>
        <v>0</v>
      </c>
      <c r="AG24" s="20">
        <f t="shared" si="34"/>
        <v>0</v>
      </c>
      <c r="AH24" s="20">
        <f t="shared" si="34"/>
        <v>0</v>
      </c>
      <c r="AI24" s="20">
        <f t="shared" si="34"/>
        <v>0</v>
      </c>
      <c r="AJ24" s="20">
        <f t="shared" si="34"/>
        <v>0</v>
      </c>
      <c r="AK24" s="20">
        <f t="shared" si="34"/>
        <v>0</v>
      </c>
      <c r="AL24" s="20">
        <f t="shared" si="34"/>
        <v>0</v>
      </c>
      <c r="AM24" s="20">
        <f t="shared" si="34"/>
        <v>0</v>
      </c>
      <c r="AN24" s="20">
        <f t="shared" si="34"/>
        <v>0</v>
      </c>
      <c r="AO24" s="20">
        <f t="shared" si="34"/>
        <v>0</v>
      </c>
      <c r="AP24" s="20">
        <f t="shared" si="34"/>
        <v>0</v>
      </c>
      <c r="AQ24" s="20">
        <f t="shared" si="34"/>
        <v>0</v>
      </c>
      <c r="AR24" s="20">
        <f t="shared" si="34"/>
        <v>0</v>
      </c>
      <c r="AS24" s="20">
        <f t="shared" si="34"/>
        <v>0</v>
      </c>
      <c r="AT24" s="20">
        <f t="shared" si="34"/>
        <v>0</v>
      </c>
      <c r="AU24" s="20">
        <f t="shared" si="34"/>
        <v>0</v>
      </c>
      <c r="AV24" s="20">
        <f t="shared" si="34"/>
        <v>0</v>
      </c>
      <c r="AW24" s="20">
        <f t="shared" si="34"/>
        <v>0</v>
      </c>
      <c r="AX24" s="20">
        <f t="shared" si="34"/>
        <v>0</v>
      </c>
      <c r="AZ24" s="68">
        <f t="shared" si="4"/>
        <v>0</v>
      </c>
      <c r="BA24" s="64">
        <f t="shared" si="21"/>
        <v>0</v>
      </c>
      <c r="BB24" s="3">
        <f t="shared" si="5"/>
        <v>0</v>
      </c>
      <c r="BC24">
        <f>IF(X24&gt;0,VLOOKUP(A24,Rang!$A$4:$AU$53,47,FALSE))/1000</f>
        <v>0</v>
      </c>
    </row>
    <row r="25" spans="1:55" hidden="1">
      <c r="A25" s="178" t="str">
        <f>IF(Runden!A25="","",Runden!A25)</f>
        <v/>
      </c>
      <c r="B25" s="174">
        <f>IF(Rang!B25&gt;0,VLOOKUP(Rang!B25,Einstellungen!$A$3:$B$52,2,FALSE),0)</f>
        <v>0</v>
      </c>
      <c r="C25" s="30">
        <f>IF(Rang!C25&gt;0,VLOOKUP(Rang!C25,Einstellungen!$A$3:$B$52,2,FALSE),0)</f>
        <v>0</v>
      </c>
      <c r="D25" s="30">
        <f>IF(Rang!D25&gt;0,VLOOKUP(Rang!D25,Einstellungen!$A$3:$B$52,2,FALSE),0)</f>
        <v>0</v>
      </c>
      <c r="E25" s="30">
        <f>IF(Rang!E25&gt;0,VLOOKUP(Rang!E25,Einstellungen!$A$3:$B$52,2,FALSE),0)</f>
        <v>0</v>
      </c>
      <c r="F25" s="30">
        <f>IF(Rang!F25&gt;0,VLOOKUP(Rang!F25,Einstellungen!$A$3:$B$52,2,FALSE),0)</f>
        <v>0</v>
      </c>
      <c r="G25" s="30">
        <f>IF(Rang!G25&gt;0,VLOOKUP(Rang!G25,Einstellungen!$A$3:$B$52,2,FALSE),0)</f>
        <v>0</v>
      </c>
      <c r="H25" s="30">
        <f>IF(Rang!H25&gt;0,VLOOKUP(Rang!H25,Einstellungen!$A$3:$B$52,2,FALSE),0)</f>
        <v>0</v>
      </c>
      <c r="I25" s="30">
        <f>IF(Rang!I25&gt;0,VLOOKUP(Rang!I25,Einstellungen!$A$3:$B$52,2,FALSE),0)</f>
        <v>0</v>
      </c>
      <c r="J25" s="30">
        <f>IF(Rang!J25&gt;0,VLOOKUP(Rang!J25,Einstellungen!$A$3:$B$52,2,FALSE),0)</f>
        <v>0</v>
      </c>
      <c r="K25" s="30">
        <f>IF(Rang!K25&gt;0,VLOOKUP(Rang!K25,Einstellungen!$A$3:$B$52,2,FALSE),0)</f>
        <v>0</v>
      </c>
      <c r="L25" s="30">
        <f>IF(Rang!L25&gt;0,VLOOKUP(Rang!L25,Einstellungen!$A$3:$B$52,2,FALSE),0)</f>
        <v>0</v>
      </c>
      <c r="M25" s="30">
        <f>IF(Rang!M25&gt;0,VLOOKUP(Rang!M25,Einstellungen!$A$3:$B$52,2,FALSE),0)</f>
        <v>0</v>
      </c>
      <c r="N25" s="30">
        <f>IF(Rang!N25&gt;0,VLOOKUP(Rang!N25,Einstellungen!$A$3:$B$52,2,FALSE),0)</f>
        <v>0</v>
      </c>
      <c r="O25" s="30">
        <f>IF(Rang!O25&gt;0,VLOOKUP(Rang!O25,Einstellungen!$A$3:$B$52,2,FALSE),0)</f>
        <v>0</v>
      </c>
      <c r="P25" s="30">
        <f>IF(Rang!P25&gt;0,VLOOKUP(Rang!P25,Einstellungen!$A$3:$B$52,2,FALSE),0)</f>
        <v>0</v>
      </c>
      <c r="Q25" s="30">
        <f>IF(Rang!Q25&gt;0,VLOOKUP(Rang!Q25,Einstellungen!$A$3:$B$52,2,FALSE),0)</f>
        <v>0</v>
      </c>
      <c r="R25" s="30">
        <f>IF(Rang!R25&gt;0,VLOOKUP(Rang!R25,Einstellungen!$A$3:$B$52,2,FALSE),0)</f>
        <v>0</v>
      </c>
      <c r="S25" s="30">
        <f>IF(Rang!S25&gt;0,VLOOKUP(Rang!S25,Einstellungen!$A$3:$B$52,2,FALSE),0)</f>
        <v>0</v>
      </c>
      <c r="T25" s="30">
        <f>IF(Rang!T25&gt;0,VLOOKUP(Rang!T25,Einstellungen!$A$3:$B$52,2,FALSE),0)</f>
        <v>0</v>
      </c>
      <c r="U25" s="157">
        <f>IF(Rang!U25&gt;0,VLOOKUP(Rang!U25,Einstellungen!$A$3:$B$52,2,FALSE),0)</f>
        <v>0</v>
      </c>
      <c r="V25" s="161">
        <f t="shared" si="25"/>
        <v>0</v>
      </c>
      <c r="W25" s="53">
        <f t="shared" si="26"/>
        <v>0</v>
      </c>
      <c r="X25" s="164">
        <f t="shared" si="27"/>
        <v>0</v>
      </c>
      <c r="Y25" s="169">
        <f t="shared" si="28"/>
        <v>0</v>
      </c>
      <c r="Z25" s="166">
        <f t="shared" si="29"/>
        <v>0</v>
      </c>
      <c r="AA25" s="183">
        <f t="shared" si="30"/>
        <v>0</v>
      </c>
      <c r="AB25" s="148">
        <f t="shared" si="31"/>
        <v>101</v>
      </c>
      <c r="AC25" s="147">
        <f t="shared" si="32"/>
        <v>101</v>
      </c>
      <c r="AD25" s="23">
        <f t="shared" si="0"/>
        <v>0</v>
      </c>
      <c r="AE25" s="20">
        <f t="shared" si="2"/>
        <v>0</v>
      </c>
      <c r="AF25" s="20">
        <f t="shared" ref="AF25:AX25" si="35">LARGE($B25:$U25,AF$3)+AE25</f>
        <v>0</v>
      </c>
      <c r="AG25" s="20">
        <f t="shared" si="35"/>
        <v>0</v>
      </c>
      <c r="AH25" s="20">
        <f t="shared" si="35"/>
        <v>0</v>
      </c>
      <c r="AI25" s="20">
        <f t="shared" si="35"/>
        <v>0</v>
      </c>
      <c r="AJ25" s="20">
        <f t="shared" si="35"/>
        <v>0</v>
      </c>
      <c r="AK25" s="20">
        <f t="shared" si="35"/>
        <v>0</v>
      </c>
      <c r="AL25" s="20">
        <f t="shared" si="35"/>
        <v>0</v>
      </c>
      <c r="AM25" s="20">
        <f t="shared" si="35"/>
        <v>0</v>
      </c>
      <c r="AN25" s="20">
        <f t="shared" si="35"/>
        <v>0</v>
      </c>
      <c r="AO25" s="20">
        <f t="shared" si="35"/>
        <v>0</v>
      </c>
      <c r="AP25" s="20">
        <f t="shared" si="35"/>
        <v>0</v>
      </c>
      <c r="AQ25" s="20">
        <f t="shared" si="35"/>
        <v>0</v>
      </c>
      <c r="AR25" s="20">
        <f t="shared" si="35"/>
        <v>0</v>
      </c>
      <c r="AS25" s="20">
        <f t="shared" si="35"/>
        <v>0</v>
      </c>
      <c r="AT25" s="20">
        <f t="shared" si="35"/>
        <v>0</v>
      </c>
      <c r="AU25" s="20">
        <f t="shared" si="35"/>
        <v>0</v>
      </c>
      <c r="AV25" s="20">
        <f t="shared" si="35"/>
        <v>0</v>
      </c>
      <c r="AW25" s="20">
        <f t="shared" si="35"/>
        <v>0</v>
      </c>
      <c r="AX25" s="20">
        <f t="shared" si="35"/>
        <v>0</v>
      </c>
      <c r="AZ25" s="68">
        <f t="shared" si="4"/>
        <v>0</v>
      </c>
      <c r="BA25" s="64">
        <f t="shared" si="21"/>
        <v>0</v>
      </c>
      <c r="BB25" s="3">
        <f t="shared" si="5"/>
        <v>0</v>
      </c>
      <c r="BC25">
        <f>IF(X25&gt;0,VLOOKUP(A25,Rang!$A$4:$AU$53,47,FALSE))/1000</f>
        <v>0</v>
      </c>
    </row>
    <row r="26" spans="1:55" hidden="1">
      <c r="A26" s="178" t="str">
        <f>IF(Runden!A26="","",Runden!A26)</f>
        <v/>
      </c>
      <c r="B26" s="174">
        <f>IF(Rang!B26&gt;0,VLOOKUP(Rang!B26,Einstellungen!$A$3:$B$52,2,FALSE),0)</f>
        <v>0</v>
      </c>
      <c r="C26" s="30">
        <f>IF(Rang!C26&gt;0,VLOOKUP(Rang!C26,Einstellungen!$A$3:$B$52,2,FALSE),0)</f>
        <v>0</v>
      </c>
      <c r="D26" s="30">
        <f>IF(Rang!D26&gt;0,VLOOKUP(Rang!D26,Einstellungen!$A$3:$B$52,2,FALSE),0)</f>
        <v>0</v>
      </c>
      <c r="E26" s="30">
        <f>IF(Rang!E26&gt;0,VLOOKUP(Rang!E26,Einstellungen!$A$3:$B$52,2,FALSE),0)</f>
        <v>0</v>
      </c>
      <c r="F26" s="30">
        <f>IF(Rang!F26&gt;0,VLOOKUP(Rang!F26,Einstellungen!$A$3:$B$52,2,FALSE),0)</f>
        <v>0</v>
      </c>
      <c r="G26" s="30">
        <f>IF(Rang!G26&gt;0,VLOOKUP(Rang!G26,Einstellungen!$A$3:$B$52,2,FALSE),0)</f>
        <v>0</v>
      </c>
      <c r="H26" s="30">
        <f>IF(Rang!H26&gt;0,VLOOKUP(Rang!H26,Einstellungen!$A$3:$B$52,2,FALSE),0)</f>
        <v>0</v>
      </c>
      <c r="I26" s="30">
        <f>IF(Rang!I26&gt;0,VLOOKUP(Rang!I26,Einstellungen!$A$3:$B$52,2,FALSE),0)</f>
        <v>0</v>
      </c>
      <c r="J26" s="30">
        <f>IF(Rang!J26&gt;0,VLOOKUP(Rang!J26,Einstellungen!$A$3:$B$52,2,FALSE),0)</f>
        <v>0</v>
      </c>
      <c r="K26" s="30">
        <f>IF(Rang!K26&gt;0,VLOOKUP(Rang!K26,Einstellungen!$A$3:$B$52,2,FALSE),0)</f>
        <v>0</v>
      </c>
      <c r="L26" s="30">
        <f>IF(Rang!L26&gt;0,VLOOKUP(Rang!L26,Einstellungen!$A$3:$B$52,2,FALSE),0)</f>
        <v>0</v>
      </c>
      <c r="M26" s="30">
        <f>IF(Rang!M26&gt;0,VLOOKUP(Rang!M26,Einstellungen!$A$3:$B$52,2,FALSE),0)</f>
        <v>0</v>
      </c>
      <c r="N26" s="30">
        <f>IF(Rang!N26&gt;0,VLOOKUP(Rang!N26,Einstellungen!$A$3:$B$52,2,FALSE),0)</f>
        <v>0</v>
      </c>
      <c r="O26" s="30">
        <f>IF(Rang!O26&gt;0,VLOOKUP(Rang!O26,Einstellungen!$A$3:$B$52,2,FALSE),0)</f>
        <v>0</v>
      </c>
      <c r="P26" s="30">
        <f>IF(Rang!P26&gt;0,VLOOKUP(Rang!P26,Einstellungen!$A$3:$B$52,2,FALSE),0)</f>
        <v>0</v>
      </c>
      <c r="Q26" s="30">
        <f>IF(Rang!Q26&gt;0,VLOOKUP(Rang!Q26,Einstellungen!$A$3:$B$52,2,FALSE),0)</f>
        <v>0</v>
      </c>
      <c r="R26" s="30">
        <f>IF(Rang!R26&gt;0,VLOOKUP(Rang!R26,Einstellungen!$A$3:$B$52,2,FALSE),0)</f>
        <v>0</v>
      </c>
      <c r="S26" s="30">
        <f>IF(Rang!S26&gt;0,VLOOKUP(Rang!S26,Einstellungen!$A$3:$B$52,2,FALSE),0)</f>
        <v>0</v>
      </c>
      <c r="T26" s="30">
        <f>IF(Rang!T26&gt;0,VLOOKUP(Rang!T26,Einstellungen!$A$3:$B$52,2,FALSE),0)</f>
        <v>0</v>
      </c>
      <c r="U26" s="157">
        <f>IF(Rang!U26&gt;0,VLOOKUP(Rang!U26,Einstellungen!$A$3:$B$52,2,FALSE),0)</f>
        <v>0</v>
      </c>
      <c r="V26" s="161">
        <f t="shared" si="25"/>
        <v>0</v>
      </c>
      <c r="W26" s="53">
        <f t="shared" si="26"/>
        <v>0</v>
      </c>
      <c r="X26" s="164">
        <f t="shared" si="27"/>
        <v>0</v>
      </c>
      <c r="Y26" s="169">
        <f t="shared" si="28"/>
        <v>0</v>
      </c>
      <c r="Z26" s="166">
        <f t="shared" si="29"/>
        <v>0</v>
      </c>
      <c r="AA26" s="183">
        <f t="shared" si="30"/>
        <v>0</v>
      </c>
      <c r="AB26" s="148">
        <f t="shared" si="31"/>
        <v>101</v>
      </c>
      <c r="AC26" s="147">
        <f t="shared" si="32"/>
        <v>101</v>
      </c>
      <c r="AD26" s="23">
        <f t="shared" si="0"/>
        <v>0</v>
      </c>
      <c r="AE26" s="20">
        <f t="shared" si="2"/>
        <v>0</v>
      </c>
      <c r="AF26" s="20">
        <f t="shared" ref="AF26:AX26" si="36">LARGE($B26:$U26,AF$3)+AE26</f>
        <v>0</v>
      </c>
      <c r="AG26" s="20">
        <f t="shared" si="36"/>
        <v>0</v>
      </c>
      <c r="AH26" s="20">
        <f t="shared" si="36"/>
        <v>0</v>
      </c>
      <c r="AI26" s="20">
        <f t="shared" si="36"/>
        <v>0</v>
      </c>
      <c r="AJ26" s="20">
        <f t="shared" si="36"/>
        <v>0</v>
      </c>
      <c r="AK26" s="20">
        <f t="shared" si="36"/>
        <v>0</v>
      </c>
      <c r="AL26" s="20">
        <f t="shared" si="36"/>
        <v>0</v>
      </c>
      <c r="AM26" s="20">
        <f t="shared" si="36"/>
        <v>0</v>
      </c>
      <c r="AN26" s="20">
        <f t="shared" si="36"/>
        <v>0</v>
      </c>
      <c r="AO26" s="20">
        <f t="shared" si="36"/>
        <v>0</v>
      </c>
      <c r="AP26" s="20">
        <f t="shared" si="36"/>
        <v>0</v>
      </c>
      <c r="AQ26" s="20">
        <f t="shared" si="36"/>
        <v>0</v>
      </c>
      <c r="AR26" s="20">
        <f t="shared" si="36"/>
        <v>0</v>
      </c>
      <c r="AS26" s="20">
        <f t="shared" si="36"/>
        <v>0</v>
      </c>
      <c r="AT26" s="20">
        <f t="shared" si="36"/>
        <v>0</v>
      </c>
      <c r="AU26" s="20">
        <f t="shared" si="36"/>
        <v>0</v>
      </c>
      <c r="AV26" s="20">
        <f t="shared" si="36"/>
        <v>0</v>
      </c>
      <c r="AW26" s="20">
        <f t="shared" si="36"/>
        <v>0</v>
      </c>
      <c r="AX26" s="20">
        <f t="shared" si="36"/>
        <v>0</v>
      </c>
      <c r="AZ26" s="68">
        <f t="shared" si="4"/>
        <v>0</v>
      </c>
      <c r="BA26" s="64">
        <f t="shared" si="21"/>
        <v>0</v>
      </c>
      <c r="BB26" s="3">
        <f t="shared" si="5"/>
        <v>0</v>
      </c>
      <c r="BC26">
        <f>IF(X26&gt;0,VLOOKUP(A26,Rang!$A$4:$AU$53,47,FALSE))/1000</f>
        <v>0</v>
      </c>
    </row>
    <row r="27" spans="1:55" hidden="1">
      <c r="A27" s="178" t="str">
        <f>IF(Runden!A27="","",Runden!A27)</f>
        <v/>
      </c>
      <c r="B27" s="174">
        <f>IF(Rang!B27&gt;0,VLOOKUP(Rang!B27,Einstellungen!$A$3:$B$52,2,FALSE),0)</f>
        <v>0</v>
      </c>
      <c r="C27" s="30">
        <f>IF(Rang!C27&gt;0,VLOOKUP(Rang!C27,Einstellungen!$A$3:$B$52,2,FALSE),0)</f>
        <v>0</v>
      </c>
      <c r="D27" s="30">
        <f>IF(Rang!D27&gt;0,VLOOKUP(Rang!D27,Einstellungen!$A$3:$B$52,2,FALSE),0)</f>
        <v>0</v>
      </c>
      <c r="E27" s="30">
        <f>IF(Rang!E27&gt;0,VLOOKUP(Rang!E27,Einstellungen!$A$3:$B$52,2,FALSE),0)</f>
        <v>0</v>
      </c>
      <c r="F27" s="30">
        <f>IF(Rang!F27&gt;0,VLOOKUP(Rang!F27,Einstellungen!$A$3:$B$52,2,FALSE),0)</f>
        <v>0</v>
      </c>
      <c r="G27" s="30">
        <f>IF(Rang!G27&gt;0,VLOOKUP(Rang!G27,Einstellungen!$A$3:$B$52,2,FALSE),0)</f>
        <v>0</v>
      </c>
      <c r="H27" s="30">
        <f>IF(Rang!H27&gt;0,VLOOKUP(Rang!H27,Einstellungen!$A$3:$B$52,2,FALSE),0)</f>
        <v>0</v>
      </c>
      <c r="I27" s="30">
        <f>IF(Rang!I27&gt;0,VLOOKUP(Rang!I27,Einstellungen!$A$3:$B$52,2,FALSE),0)</f>
        <v>0</v>
      </c>
      <c r="J27" s="30">
        <f>IF(Rang!J27&gt;0,VLOOKUP(Rang!J27,Einstellungen!$A$3:$B$52,2,FALSE),0)</f>
        <v>0</v>
      </c>
      <c r="K27" s="30">
        <f>IF(Rang!K27&gt;0,VLOOKUP(Rang!K27,Einstellungen!$A$3:$B$52,2,FALSE),0)</f>
        <v>0</v>
      </c>
      <c r="L27" s="30">
        <f>IF(Rang!L27&gt;0,VLOOKUP(Rang!L27,Einstellungen!$A$3:$B$52,2,FALSE),0)</f>
        <v>0</v>
      </c>
      <c r="M27" s="30">
        <f>IF(Rang!M27&gt;0,VLOOKUP(Rang!M27,Einstellungen!$A$3:$B$52,2,FALSE),0)</f>
        <v>0</v>
      </c>
      <c r="N27" s="30">
        <f>IF(Rang!N27&gt;0,VLOOKUP(Rang!N27,Einstellungen!$A$3:$B$52,2,FALSE),0)</f>
        <v>0</v>
      </c>
      <c r="O27" s="30">
        <f>IF(Rang!O27&gt;0,VLOOKUP(Rang!O27,Einstellungen!$A$3:$B$52,2,FALSE),0)</f>
        <v>0</v>
      </c>
      <c r="P27" s="30">
        <f>IF(Rang!P27&gt;0,VLOOKUP(Rang!P27,Einstellungen!$A$3:$B$52,2,FALSE),0)</f>
        <v>0</v>
      </c>
      <c r="Q27" s="30">
        <f>IF(Rang!Q27&gt;0,VLOOKUP(Rang!Q27,Einstellungen!$A$3:$B$52,2,FALSE),0)</f>
        <v>0</v>
      </c>
      <c r="R27" s="30">
        <f>IF(Rang!R27&gt;0,VLOOKUP(Rang!R27,Einstellungen!$A$3:$B$52,2,FALSE),0)</f>
        <v>0</v>
      </c>
      <c r="S27" s="30">
        <f>IF(Rang!S27&gt;0,VLOOKUP(Rang!S27,Einstellungen!$A$3:$B$52,2,FALSE),0)</f>
        <v>0</v>
      </c>
      <c r="T27" s="30">
        <f>IF(Rang!T27&gt;0,VLOOKUP(Rang!T27,Einstellungen!$A$3:$B$52,2,FALSE),0)</f>
        <v>0</v>
      </c>
      <c r="U27" s="157">
        <f>IF(Rang!U27&gt;0,VLOOKUP(Rang!U27,Einstellungen!$A$3:$B$52,2,FALSE),0)</f>
        <v>0</v>
      </c>
      <c r="V27" s="161">
        <f t="shared" si="25"/>
        <v>0</v>
      </c>
      <c r="W27" s="53">
        <f t="shared" si="26"/>
        <v>0</v>
      </c>
      <c r="X27" s="164">
        <f t="shared" si="27"/>
        <v>0</v>
      </c>
      <c r="Y27" s="169">
        <f t="shared" si="28"/>
        <v>0</v>
      </c>
      <c r="Z27" s="166">
        <f t="shared" si="29"/>
        <v>0</v>
      </c>
      <c r="AA27" s="183">
        <f t="shared" si="30"/>
        <v>0</v>
      </c>
      <c r="AB27" s="148">
        <f t="shared" si="31"/>
        <v>101</v>
      </c>
      <c r="AC27" s="147">
        <f t="shared" si="32"/>
        <v>101</v>
      </c>
      <c r="AD27" s="23">
        <f t="shared" si="0"/>
        <v>0</v>
      </c>
      <c r="AE27" s="20">
        <f t="shared" si="2"/>
        <v>0</v>
      </c>
      <c r="AF27" s="20">
        <f t="shared" ref="AF27:AX27" si="37">LARGE($B27:$U27,AF$3)+AE27</f>
        <v>0</v>
      </c>
      <c r="AG27" s="20">
        <f t="shared" si="37"/>
        <v>0</v>
      </c>
      <c r="AH27" s="20">
        <f t="shared" si="37"/>
        <v>0</v>
      </c>
      <c r="AI27" s="20">
        <f t="shared" si="37"/>
        <v>0</v>
      </c>
      <c r="AJ27" s="20">
        <f t="shared" si="37"/>
        <v>0</v>
      </c>
      <c r="AK27" s="20">
        <f t="shared" si="37"/>
        <v>0</v>
      </c>
      <c r="AL27" s="20">
        <f t="shared" si="37"/>
        <v>0</v>
      </c>
      <c r="AM27" s="20">
        <f t="shared" si="37"/>
        <v>0</v>
      </c>
      <c r="AN27" s="20">
        <f t="shared" si="37"/>
        <v>0</v>
      </c>
      <c r="AO27" s="20">
        <f t="shared" si="37"/>
        <v>0</v>
      </c>
      <c r="AP27" s="20">
        <f t="shared" si="37"/>
        <v>0</v>
      </c>
      <c r="AQ27" s="20">
        <f t="shared" si="37"/>
        <v>0</v>
      </c>
      <c r="AR27" s="20">
        <f t="shared" si="37"/>
        <v>0</v>
      </c>
      <c r="AS27" s="20">
        <f t="shared" si="37"/>
        <v>0</v>
      </c>
      <c r="AT27" s="20">
        <f t="shared" si="37"/>
        <v>0</v>
      </c>
      <c r="AU27" s="20">
        <f t="shared" si="37"/>
        <v>0</v>
      </c>
      <c r="AV27" s="20">
        <f t="shared" si="37"/>
        <v>0</v>
      </c>
      <c r="AW27" s="20">
        <f t="shared" si="37"/>
        <v>0</v>
      </c>
      <c r="AX27" s="20">
        <f t="shared" si="37"/>
        <v>0</v>
      </c>
      <c r="AZ27" s="68">
        <f t="shared" si="4"/>
        <v>0</v>
      </c>
      <c r="BA27" s="64">
        <f t="shared" si="21"/>
        <v>0</v>
      </c>
      <c r="BB27" s="3">
        <f t="shared" si="5"/>
        <v>0</v>
      </c>
      <c r="BC27">
        <f>IF(X27&gt;0,VLOOKUP(A27,Rang!$A$4:$AU$53,47,FALSE))/1000</f>
        <v>0</v>
      </c>
    </row>
    <row r="28" spans="1:55" hidden="1">
      <c r="A28" s="178" t="str">
        <f>IF(Runden!A28="","",Runden!A28)</f>
        <v/>
      </c>
      <c r="B28" s="174">
        <f>IF(Rang!B28&gt;0,VLOOKUP(Rang!B28,Einstellungen!$A$3:$B$52,2,FALSE),0)</f>
        <v>0</v>
      </c>
      <c r="C28" s="30">
        <f>IF(Rang!C28&gt;0,VLOOKUP(Rang!C28,Einstellungen!$A$3:$B$52,2,FALSE),0)</f>
        <v>0</v>
      </c>
      <c r="D28" s="30">
        <f>IF(Rang!D28&gt;0,VLOOKUP(Rang!D28,Einstellungen!$A$3:$B$52,2,FALSE),0)</f>
        <v>0</v>
      </c>
      <c r="E28" s="30">
        <f>IF(Rang!E28&gt;0,VLOOKUP(Rang!E28,Einstellungen!$A$3:$B$52,2,FALSE),0)</f>
        <v>0</v>
      </c>
      <c r="F28" s="30">
        <f>IF(Rang!F28&gt;0,VLOOKUP(Rang!F28,Einstellungen!$A$3:$B$52,2,FALSE),0)</f>
        <v>0</v>
      </c>
      <c r="G28" s="30">
        <f>IF(Rang!G28&gt;0,VLOOKUP(Rang!G28,Einstellungen!$A$3:$B$52,2,FALSE),0)</f>
        <v>0</v>
      </c>
      <c r="H28" s="30">
        <f>IF(Rang!H28&gt;0,VLOOKUP(Rang!H28,Einstellungen!$A$3:$B$52,2,FALSE),0)</f>
        <v>0</v>
      </c>
      <c r="I28" s="30">
        <f>IF(Rang!I28&gt;0,VLOOKUP(Rang!I28,Einstellungen!$A$3:$B$52,2,FALSE),0)</f>
        <v>0</v>
      </c>
      <c r="J28" s="30">
        <f>IF(Rang!J28&gt;0,VLOOKUP(Rang!J28,Einstellungen!$A$3:$B$52,2,FALSE),0)</f>
        <v>0</v>
      </c>
      <c r="K28" s="30">
        <f>IF(Rang!K28&gt;0,VLOOKUP(Rang!K28,Einstellungen!$A$3:$B$52,2,FALSE),0)</f>
        <v>0</v>
      </c>
      <c r="L28" s="30">
        <f>IF(Rang!L28&gt;0,VLOOKUP(Rang!L28,Einstellungen!$A$3:$B$52,2,FALSE),0)</f>
        <v>0</v>
      </c>
      <c r="M28" s="30">
        <f>IF(Rang!M28&gt;0,VLOOKUP(Rang!M28,Einstellungen!$A$3:$B$52,2,FALSE),0)</f>
        <v>0</v>
      </c>
      <c r="N28" s="30">
        <f>IF(Rang!N28&gt;0,VLOOKUP(Rang!N28,Einstellungen!$A$3:$B$52,2,FALSE),0)</f>
        <v>0</v>
      </c>
      <c r="O28" s="30">
        <f>IF(Rang!O28&gt;0,VLOOKUP(Rang!O28,Einstellungen!$A$3:$B$52,2,FALSE),0)</f>
        <v>0</v>
      </c>
      <c r="P28" s="30">
        <f>IF(Rang!P28&gt;0,VLOOKUP(Rang!P28,Einstellungen!$A$3:$B$52,2,FALSE),0)</f>
        <v>0</v>
      </c>
      <c r="Q28" s="30">
        <f>IF(Rang!Q28&gt;0,VLOOKUP(Rang!Q28,Einstellungen!$A$3:$B$52,2,FALSE),0)</f>
        <v>0</v>
      </c>
      <c r="R28" s="30">
        <f>IF(Rang!R28&gt;0,VLOOKUP(Rang!R28,Einstellungen!$A$3:$B$52,2,FALSE),0)</f>
        <v>0</v>
      </c>
      <c r="S28" s="30">
        <f>IF(Rang!S28&gt;0,VLOOKUP(Rang!S28,Einstellungen!$A$3:$B$52,2,FALSE),0)</f>
        <v>0</v>
      </c>
      <c r="T28" s="30">
        <f>IF(Rang!T28&gt;0,VLOOKUP(Rang!T28,Einstellungen!$A$3:$B$52,2,FALSE),0)</f>
        <v>0</v>
      </c>
      <c r="U28" s="157">
        <f>IF(Rang!U28&gt;0,VLOOKUP(Rang!U28,Einstellungen!$A$3:$B$52,2,FALSE),0)</f>
        <v>0</v>
      </c>
      <c r="V28" s="161">
        <f t="shared" si="25"/>
        <v>0</v>
      </c>
      <c r="W28" s="53">
        <f t="shared" si="26"/>
        <v>0</v>
      </c>
      <c r="X28" s="164">
        <f t="shared" si="27"/>
        <v>0</v>
      </c>
      <c r="Y28" s="169">
        <f t="shared" si="28"/>
        <v>0</v>
      </c>
      <c r="Z28" s="166">
        <f t="shared" si="29"/>
        <v>0</v>
      </c>
      <c r="AA28" s="183">
        <f t="shared" si="30"/>
        <v>0</v>
      </c>
      <c r="AB28" s="148">
        <f t="shared" si="31"/>
        <v>101</v>
      </c>
      <c r="AC28" s="147">
        <f t="shared" si="32"/>
        <v>101</v>
      </c>
      <c r="AD28" s="23">
        <f t="shared" si="0"/>
        <v>0</v>
      </c>
      <c r="AE28" s="20">
        <f t="shared" si="2"/>
        <v>0</v>
      </c>
      <c r="AF28" s="20">
        <f t="shared" ref="AF28:AX28" si="38">LARGE($B28:$U28,AF$3)+AE28</f>
        <v>0</v>
      </c>
      <c r="AG28" s="20">
        <f t="shared" si="38"/>
        <v>0</v>
      </c>
      <c r="AH28" s="20">
        <f t="shared" si="38"/>
        <v>0</v>
      </c>
      <c r="AI28" s="20">
        <f t="shared" si="38"/>
        <v>0</v>
      </c>
      <c r="AJ28" s="20">
        <f t="shared" si="38"/>
        <v>0</v>
      </c>
      <c r="AK28" s="20">
        <f t="shared" si="38"/>
        <v>0</v>
      </c>
      <c r="AL28" s="20">
        <f t="shared" si="38"/>
        <v>0</v>
      </c>
      <c r="AM28" s="20">
        <f t="shared" si="38"/>
        <v>0</v>
      </c>
      <c r="AN28" s="20">
        <f t="shared" si="38"/>
        <v>0</v>
      </c>
      <c r="AO28" s="20">
        <f t="shared" si="38"/>
        <v>0</v>
      </c>
      <c r="AP28" s="20">
        <f t="shared" si="38"/>
        <v>0</v>
      </c>
      <c r="AQ28" s="20">
        <f t="shared" si="38"/>
        <v>0</v>
      </c>
      <c r="AR28" s="20">
        <f t="shared" si="38"/>
        <v>0</v>
      </c>
      <c r="AS28" s="20">
        <f t="shared" si="38"/>
        <v>0</v>
      </c>
      <c r="AT28" s="20">
        <f t="shared" si="38"/>
        <v>0</v>
      </c>
      <c r="AU28" s="20">
        <f t="shared" si="38"/>
        <v>0</v>
      </c>
      <c r="AV28" s="20">
        <f t="shared" si="38"/>
        <v>0</v>
      </c>
      <c r="AW28" s="20">
        <f t="shared" si="38"/>
        <v>0</v>
      </c>
      <c r="AX28" s="20">
        <f t="shared" si="38"/>
        <v>0</v>
      </c>
      <c r="AZ28" s="68">
        <f t="shared" si="4"/>
        <v>0</v>
      </c>
      <c r="BA28" s="64">
        <f t="shared" si="21"/>
        <v>0</v>
      </c>
      <c r="BB28" s="3">
        <f t="shared" si="5"/>
        <v>0</v>
      </c>
      <c r="BC28">
        <f>IF(X28&gt;0,VLOOKUP(A28,Rang!$A$4:$AU$53,47,FALSE))/1000</f>
        <v>0</v>
      </c>
    </row>
    <row r="29" spans="1:55" hidden="1">
      <c r="A29" s="178" t="str">
        <f>IF(Runden!A29="","",Runden!A29)</f>
        <v/>
      </c>
      <c r="B29" s="174">
        <f>IF(Rang!B29&gt;0,VLOOKUP(Rang!B29,Einstellungen!$A$3:$B$52,2,FALSE),0)</f>
        <v>0</v>
      </c>
      <c r="C29" s="30">
        <f>IF(Rang!C29&gt;0,VLOOKUP(Rang!C29,Einstellungen!$A$3:$B$52,2,FALSE),0)</f>
        <v>0</v>
      </c>
      <c r="D29" s="30">
        <f>IF(Rang!D29&gt;0,VLOOKUP(Rang!D29,Einstellungen!$A$3:$B$52,2,FALSE),0)</f>
        <v>0</v>
      </c>
      <c r="E29" s="30">
        <f>IF(Rang!E29&gt;0,VLOOKUP(Rang!E29,Einstellungen!$A$3:$B$52,2,FALSE),0)</f>
        <v>0</v>
      </c>
      <c r="F29" s="30">
        <f>IF(Rang!F29&gt;0,VLOOKUP(Rang!F29,Einstellungen!$A$3:$B$52,2,FALSE),0)</f>
        <v>0</v>
      </c>
      <c r="G29" s="30">
        <f>IF(Rang!G29&gt;0,VLOOKUP(Rang!G29,Einstellungen!$A$3:$B$52,2,FALSE),0)</f>
        <v>0</v>
      </c>
      <c r="H29" s="30">
        <f>IF(Rang!H29&gt;0,VLOOKUP(Rang!H29,Einstellungen!$A$3:$B$52,2,FALSE),0)</f>
        <v>0</v>
      </c>
      <c r="I29" s="30">
        <f>IF(Rang!I29&gt;0,VLOOKUP(Rang!I29,Einstellungen!$A$3:$B$52,2,FALSE),0)</f>
        <v>0</v>
      </c>
      <c r="J29" s="30">
        <f>IF(Rang!J29&gt;0,VLOOKUP(Rang!J29,Einstellungen!$A$3:$B$52,2,FALSE),0)</f>
        <v>0</v>
      </c>
      <c r="K29" s="30">
        <f>IF(Rang!K29&gt;0,VLOOKUP(Rang!K29,Einstellungen!$A$3:$B$52,2,FALSE),0)</f>
        <v>0</v>
      </c>
      <c r="L29" s="30">
        <f>IF(Rang!L29&gt;0,VLOOKUP(Rang!L29,Einstellungen!$A$3:$B$52,2,FALSE),0)</f>
        <v>0</v>
      </c>
      <c r="M29" s="30">
        <f>IF(Rang!M29&gt;0,VLOOKUP(Rang!M29,Einstellungen!$A$3:$B$52,2,FALSE),0)</f>
        <v>0</v>
      </c>
      <c r="N29" s="30">
        <f>IF(Rang!N29&gt;0,VLOOKUP(Rang!N29,Einstellungen!$A$3:$B$52,2,FALSE),0)</f>
        <v>0</v>
      </c>
      <c r="O29" s="30">
        <f>IF(Rang!O29&gt;0,VLOOKUP(Rang!O29,Einstellungen!$A$3:$B$52,2,FALSE),0)</f>
        <v>0</v>
      </c>
      <c r="P29" s="30">
        <f>IF(Rang!P29&gt;0,VLOOKUP(Rang!P29,Einstellungen!$A$3:$B$52,2,FALSE),0)</f>
        <v>0</v>
      </c>
      <c r="Q29" s="30">
        <f>IF(Rang!Q29&gt;0,VLOOKUP(Rang!Q29,Einstellungen!$A$3:$B$52,2,FALSE),0)</f>
        <v>0</v>
      </c>
      <c r="R29" s="30">
        <f>IF(Rang!R29&gt;0,VLOOKUP(Rang!R29,Einstellungen!$A$3:$B$52,2,FALSE),0)</f>
        <v>0</v>
      </c>
      <c r="S29" s="30">
        <f>IF(Rang!S29&gt;0,VLOOKUP(Rang!S29,Einstellungen!$A$3:$B$52,2,FALSE),0)</f>
        <v>0</v>
      </c>
      <c r="T29" s="30">
        <f>IF(Rang!T29&gt;0,VLOOKUP(Rang!T29,Einstellungen!$A$3:$B$52,2,FALSE),0)</f>
        <v>0</v>
      </c>
      <c r="U29" s="157">
        <f>IF(Rang!U29&gt;0,VLOOKUP(Rang!U29,Einstellungen!$A$3:$B$52,2,FALSE),0)</f>
        <v>0</v>
      </c>
      <c r="V29" s="161">
        <f t="shared" si="25"/>
        <v>0</v>
      </c>
      <c r="W29" s="53">
        <f t="shared" si="26"/>
        <v>0</v>
      </c>
      <c r="X29" s="164">
        <f t="shared" si="27"/>
        <v>0</v>
      </c>
      <c r="Y29" s="169">
        <f t="shared" si="28"/>
        <v>0</v>
      </c>
      <c r="Z29" s="166">
        <f t="shared" si="29"/>
        <v>0</v>
      </c>
      <c r="AA29" s="183">
        <f t="shared" si="30"/>
        <v>0</v>
      </c>
      <c r="AB29" s="148">
        <f t="shared" si="31"/>
        <v>101</v>
      </c>
      <c r="AC29" s="147">
        <f t="shared" si="32"/>
        <v>101</v>
      </c>
      <c r="AD29" s="23">
        <f t="shared" si="0"/>
        <v>0</v>
      </c>
      <c r="AE29" s="20">
        <f t="shared" si="2"/>
        <v>0</v>
      </c>
      <c r="AF29" s="20">
        <f t="shared" ref="AF29:AX29" si="39">LARGE($B29:$U29,AF$3)+AE29</f>
        <v>0</v>
      </c>
      <c r="AG29" s="20">
        <f t="shared" si="39"/>
        <v>0</v>
      </c>
      <c r="AH29" s="20">
        <f t="shared" si="39"/>
        <v>0</v>
      </c>
      <c r="AI29" s="20">
        <f t="shared" si="39"/>
        <v>0</v>
      </c>
      <c r="AJ29" s="20">
        <f t="shared" si="39"/>
        <v>0</v>
      </c>
      <c r="AK29" s="20">
        <f t="shared" si="39"/>
        <v>0</v>
      </c>
      <c r="AL29" s="20">
        <f t="shared" si="39"/>
        <v>0</v>
      </c>
      <c r="AM29" s="20">
        <f t="shared" si="39"/>
        <v>0</v>
      </c>
      <c r="AN29" s="20">
        <f t="shared" si="39"/>
        <v>0</v>
      </c>
      <c r="AO29" s="20">
        <f t="shared" si="39"/>
        <v>0</v>
      </c>
      <c r="AP29" s="20">
        <f t="shared" si="39"/>
        <v>0</v>
      </c>
      <c r="AQ29" s="20">
        <f t="shared" si="39"/>
        <v>0</v>
      </c>
      <c r="AR29" s="20">
        <f t="shared" si="39"/>
        <v>0</v>
      </c>
      <c r="AS29" s="20">
        <f t="shared" si="39"/>
        <v>0</v>
      </c>
      <c r="AT29" s="20">
        <f t="shared" si="39"/>
        <v>0</v>
      </c>
      <c r="AU29" s="20">
        <f t="shared" si="39"/>
        <v>0</v>
      </c>
      <c r="AV29" s="20">
        <f t="shared" si="39"/>
        <v>0</v>
      </c>
      <c r="AW29" s="20">
        <f t="shared" si="39"/>
        <v>0</v>
      </c>
      <c r="AX29" s="20">
        <f t="shared" si="39"/>
        <v>0</v>
      </c>
      <c r="AZ29" s="68">
        <f t="shared" si="4"/>
        <v>0</v>
      </c>
      <c r="BA29" s="64">
        <f t="shared" si="21"/>
        <v>0</v>
      </c>
      <c r="BB29" s="3">
        <f t="shared" si="5"/>
        <v>0</v>
      </c>
      <c r="BC29">
        <f>IF(X29&gt;0,VLOOKUP(A29,Rang!$A$4:$AU$53,47,FALSE))/1000</f>
        <v>0</v>
      </c>
    </row>
    <row r="30" spans="1:55" hidden="1">
      <c r="A30" s="178" t="str">
        <f>IF(Runden!A30="","",Runden!A30)</f>
        <v/>
      </c>
      <c r="B30" s="174">
        <f>IF(Rang!B30&gt;0,VLOOKUP(Rang!B30,Einstellungen!$A$3:$B$52,2,FALSE),0)</f>
        <v>0</v>
      </c>
      <c r="C30" s="30">
        <f>IF(Rang!C30&gt;0,VLOOKUP(Rang!C30,Einstellungen!$A$3:$B$52,2,FALSE),0)</f>
        <v>0</v>
      </c>
      <c r="D30" s="30">
        <f>IF(Rang!D30&gt;0,VLOOKUP(Rang!D30,Einstellungen!$A$3:$B$52,2,FALSE),0)</f>
        <v>0</v>
      </c>
      <c r="E30" s="30">
        <f>IF(Rang!E30&gt;0,VLOOKUP(Rang!E30,Einstellungen!$A$3:$B$52,2,FALSE),0)</f>
        <v>0</v>
      </c>
      <c r="F30" s="30">
        <f>IF(Rang!F30&gt;0,VLOOKUP(Rang!F30,Einstellungen!$A$3:$B$52,2,FALSE),0)</f>
        <v>0</v>
      </c>
      <c r="G30" s="30">
        <f>IF(Rang!G30&gt;0,VLOOKUP(Rang!G30,Einstellungen!$A$3:$B$52,2,FALSE),0)</f>
        <v>0</v>
      </c>
      <c r="H30" s="30">
        <f>IF(Rang!H30&gt;0,VLOOKUP(Rang!H30,Einstellungen!$A$3:$B$52,2,FALSE),0)</f>
        <v>0</v>
      </c>
      <c r="I30" s="30">
        <f>IF(Rang!I30&gt;0,VLOOKUP(Rang!I30,Einstellungen!$A$3:$B$52,2,FALSE),0)</f>
        <v>0</v>
      </c>
      <c r="J30" s="30">
        <f>IF(Rang!J30&gt;0,VLOOKUP(Rang!J30,Einstellungen!$A$3:$B$52,2,FALSE),0)</f>
        <v>0</v>
      </c>
      <c r="K30" s="30">
        <f>IF(Rang!K30&gt;0,VLOOKUP(Rang!K30,Einstellungen!$A$3:$B$52,2,FALSE),0)</f>
        <v>0</v>
      </c>
      <c r="L30" s="30">
        <f>IF(Rang!L30&gt;0,VLOOKUP(Rang!L30,Einstellungen!$A$3:$B$52,2,FALSE),0)</f>
        <v>0</v>
      </c>
      <c r="M30" s="30">
        <f>IF(Rang!M30&gt;0,VLOOKUP(Rang!M30,Einstellungen!$A$3:$B$52,2,FALSE),0)</f>
        <v>0</v>
      </c>
      <c r="N30" s="30">
        <f>IF(Rang!N30&gt;0,VLOOKUP(Rang!N30,Einstellungen!$A$3:$B$52,2,FALSE),0)</f>
        <v>0</v>
      </c>
      <c r="O30" s="30">
        <f>IF(Rang!O30&gt;0,VLOOKUP(Rang!O30,Einstellungen!$A$3:$B$52,2,FALSE),0)</f>
        <v>0</v>
      </c>
      <c r="P30" s="30">
        <f>IF(Rang!P30&gt;0,VLOOKUP(Rang!P30,Einstellungen!$A$3:$B$52,2,FALSE),0)</f>
        <v>0</v>
      </c>
      <c r="Q30" s="30">
        <f>IF(Rang!Q30&gt;0,VLOOKUP(Rang!Q30,Einstellungen!$A$3:$B$52,2,FALSE),0)</f>
        <v>0</v>
      </c>
      <c r="R30" s="30">
        <f>IF(Rang!R30&gt;0,VLOOKUP(Rang!R30,Einstellungen!$A$3:$B$52,2,FALSE),0)</f>
        <v>0</v>
      </c>
      <c r="S30" s="30">
        <f>IF(Rang!S30&gt;0,VLOOKUP(Rang!S30,Einstellungen!$A$3:$B$52,2,FALSE),0)</f>
        <v>0</v>
      </c>
      <c r="T30" s="30">
        <f>IF(Rang!T30&gt;0,VLOOKUP(Rang!T30,Einstellungen!$A$3:$B$52,2,FALSE),0)</f>
        <v>0</v>
      </c>
      <c r="U30" s="157">
        <f>IF(Rang!U30&gt;0,VLOOKUP(Rang!U30,Einstellungen!$A$3:$B$52,2,FALSE),0)</f>
        <v>0</v>
      </c>
      <c r="V30" s="161">
        <f t="shared" si="25"/>
        <v>0</v>
      </c>
      <c r="W30" s="53">
        <f t="shared" si="26"/>
        <v>0</v>
      </c>
      <c r="X30" s="164">
        <f t="shared" si="27"/>
        <v>0</v>
      </c>
      <c r="Y30" s="169">
        <f t="shared" si="28"/>
        <v>0</v>
      </c>
      <c r="Z30" s="166">
        <f t="shared" si="29"/>
        <v>0</v>
      </c>
      <c r="AA30" s="183">
        <f t="shared" si="30"/>
        <v>0</v>
      </c>
      <c r="AB30" s="148">
        <f t="shared" si="31"/>
        <v>101</v>
      </c>
      <c r="AC30" s="147">
        <f t="shared" si="32"/>
        <v>101</v>
      </c>
      <c r="AD30" s="23">
        <f t="shared" si="0"/>
        <v>0</v>
      </c>
      <c r="AE30" s="20">
        <f t="shared" si="2"/>
        <v>0</v>
      </c>
      <c r="AF30" s="20">
        <f t="shared" ref="AF30:AX30" si="40">LARGE($B30:$U30,AF$3)+AE30</f>
        <v>0</v>
      </c>
      <c r="AG30" s="20">
        <f t="shared" si="40"/>
        <v>0</v>
      </c>
      <c r="AH30" s="20">
        <f t="shared" si="40"/>
        <v>0</v>
      </c>
      <c r="AI30" s="20">
        <f t="shared" si="40"/>
        <v>0</v>
      </c>
      <c r="AJ30" s="20">
        <f t="shared" si="40"/>
        <v>0</v>
      </c>
      <c r="AK30" s="20">
        <f t="shared" si="40"/>
        <v>0</v>
      </c>
      <c r="AL30" s="20">
        <f t="shared" si="40"/>
        <v>0</v>
      </c>
      <c r="AM30" s="20">
        <f t="shared" si="40"/>
        <v>0</v>
      </c>
      <c r="AN30" s="20">
        <f t="shared" si="40"/>
        <v>0</v>
      </c>
      <c r="AO30" s="20">
        <f t="shared" si="40"/>
        <v>0</v>
      </c>
      <c r="AP30" s="20">
        <f t="shared" si="40"/>
        <v>0</v>
      </c>
      <c r="AQ30" s="20">
        <f t="shared" si="40"/>
        <v>0</v>
      </c>
      <c r="AR30" s="20">
        <f t="shared" si="40"/>
        <v>0</v>
      </c>
      <c r="AS30" s="20">
        <f t="shared" si="40"/>
        <v>0</v>
      </c>
      <c r="AT30" s="20">
        <f t="shared" si="40"/>
        <v>0</v>
      </c>
      <c r="AU30" s="20">
        <f t="shared" si="40"/>
        <v>0</v>
      </c>
      <c r="AV30" s="20">
        <f t="shared" si="40"/>
        <v>0</v>
      </c>
      <c r="AW30" s="20">
        <f t="shared" si="40"/>
        <v>0</v>
      </c>
      <c r="AX30" s="20">
        <f t="shared" si="40"/>
        <v>0</v>
      </c>
      <c r="AZ30" s="68">
        <f t="shared" si="4"/>
        <v>0</v>
      </c>
      <c r="BA30" s="64">
        <f t="shared" si="21"/>
        <v>0</v>
      </c>
      <c r="BB30" s="3">
        <f t="shared" si="5"/>
        <v>0</v>
      </c>
      <c r="BC30">
        <f>IF(X30&gt;0,VLOOKUP(A30,Rang!$A$4:$AU$53,47,FALSE))/1000</f>
        <v>0</v>
      </c>
    </row>
    <row r="31" spans="1:55" hidden="1">
      <c r="A31" s="178" t="str">
        <f>IF(Runden!A31="","",Runden!A31)</f>
        <v/>
      </c>
      <c r="B31" s="174">
        <f>IF(Rang!B31&gt;0,VLOOKUP(Rang!B31,Einstellungen!$A$3:$B$52,2,FALSE),0)</f>
        <v>0</v>
      </c>
      <c r="C31" s="30">
        <f>IF(Rang!C31&gt;0,VLOOKUP(Rang!C31,Einstellungen!$A$3:$B$52,2,FALSE),0)</f>
        <v>0</v>
      </c>
      <c r="D31" s="30">
        <f>IF(Rang!D31&gt;0,VLOOKUP(Rang!D31,Einstellungen!$A$3:$B$52,2,FALSE),0)</f>
        <v>0</v>
      </c>
      <c r="E31" s="30">
        <f>IF(Rang!E31&gt;0,VLOOKUP(Rang!E31,Einstellungen!$A$3:$B$52,2,FALSE),0)</f>
        <v>0</v>
      </c>
      <c r="F31" s="30">
        <f>IF(Rang!F31&gt;0,VLOOKUP(Rang!F31,Einstellungen!$A$3:$B$52,2,FALSE),0)</f>
        <v>0</v>
      </c>
      <c r="G31" s="30">
        <f>IF(Rang!G31&gt;0,VLOOKUP(Rang!G31,Einstellungen!$A$3:$B$52,2,FALSE),0)</f>
        <v>0</v>
      </c>
      <c r="H31" s="30">
        <f>IF(Rang!H31&gt;0,VLOOKUP(Rang!H31,Einstellungen!$A$3:$B$52,2,FALSE),0)</f>
        <v>0</v>
      </c>
      <c r="I31" s="30">
        <f>IF(Rang!I31&gt;0,VLOOKUP(Rang!I31,Einstellungen!$A$3:$B$52,2,FALSE),0)</f>
        <v>0</v>
      </c>
      <c r="J31" s="30">
        <f>IF(Rang!J31&gt;0,VLOOKUP(Rang!J31,Einstellungen!$A$3:$B$52,2,FALSE),0)</f>
        <v>0</v>
      </c>
      <c r="K31" s="30">
        <f>IF(Rang!K31&gt;0,VLOOKUP(Rang!K31,Einstellungen!$A$3:$B$52,2,FALSE),0)</f>
        <v>0</v>
      </c>
      <c r="L31" s="30">
        <f>IF(Rang!L31&gt;0,VLOOKUP(Rang!L31,Einstellungen!$A$3:$B$52,2,FALSE),0)</f>
        <v>0</v>
      </c>
      <c r="M31" s="30">
        <f>IF(Rang!M31&gt;0,VLOOKUP(Rang!M31,Einstellungen!$A$3:$B$52,2,FALSE),0)</f>
        <v>0</v>
      </c>
      <c r="N31" s="30">
        <f>IF(Rang!N31&gt;0,VLOOKUP(Rang!N31,Einstellungen!$A$3:$B$52,2,FALSE),0)</f>
        <v>0</v>
      </c>
      <c r="O31" s="30">
        <f>IF(Rang!O31&gt;0,VLOOKUP(Rang!O31,Einstellungen!$A$3:$B$52,2,FALSE),0)</f>
        <v>0</v>
      </c>
      <c r="P31" s="30">
        <f>IF(Rang!P31&gt;0,VLOOKUP(Rang!P31,Einstellungen!$A$3:$B$52,2,FALSE),0)</f>
        <v>0</v>
      </c>
      <c r="Q31" s="30">
        <f>IF(Rang!Q31&gt;0,VLOOKUP(Rang!Q31,Einstellungen!$A$3:$B$52,2,FALSE),0)</f>
        <v>0</v>
      </c>
      <c r="R31" s="30">
        <f>IF(Rang!R31&gt;0,VLOOKUP(Rang!R31,Einstellungen!$A$3:$B$52,2,FALSE),0)</f>
        <v>0</v>
      </c>
      <c r="S31" s="30">
        <f>IF(Rang!S31&gt;0,VLOOKUP(Rang!S31,Einstellungen!$A$3:$B$52,2,FALSE),0)</f>
        <v>0</v>
      </c>
      <c r="T31" s="30">
        <f>IF(Rang!T31&gt;0,VLOOKUP(Rang!T31,Einstellungen!$A$3:$B$52,2,FALSE),0)</f>
        <v>0</v>
      </c>
      <c r="U31" s="157">
        <f>IF(Rang!U31&gt;0,VLOOKUP(Rang!U31,Einstellungen!$A$3:$B$52,2,FALSE),0)</f>
        <v>0</v>
      </c>
      <c r="V31" s="161">
        <f t="shared" si="25"/>
        <v>0</v>
      </c>
      <c r="W31" s="53">
        <f t="shared" si="26"/>
        <v>0</v>
      </c>
      <c r="X31" s="164">
        <f t="shared" si="27"/>
        <v>0</v>
      </c>
      <c r="Y31" s="169">
        <f t="shared" si="28"/>
        <v>0</v>
      </c>
      <c r="Z31" s="166">
        <f t="shared" si="29"/>
        <v>0</v>
      </c>
      <c r="AA31" s="183">
        <f t="shared" si="30"/>
        <v>0</v>
      </c>
      <c r="AB31" s="148">
        <f t="shared" si="31"/>
        <v>101</v>
      </c>
      <c r="AC31" s="147">
        <f t="shared" si="32"/>
        <v>101</v>
      </c>
      <c r="AD31" s="23">
        <f t="shared" si="0"/>
        <v>0</v>
      </c>
      <c r="AE31" s="20">
        <f t="shared" si="2"/>
        <v>0</v>
      </c>
      <c r="AF31" s="20">
        <f t="shared" ref="AF31:AX31" si="41">LARGE($B31:$U31,AF$3)+AE31</f>
        <v>0</v>
      </c>
      <c r="AG31" s="20">
        <f t="shared" si="41"/>
        <v>0</v>
      </c>
      <c r="AH31" s="20">
        <f t="shared" si="41"/>
        <v>0</v>
      </c>
      <c r="AI31" s="20">
        <f t="shared" si="41"/>
        <v>0</v>
      </c>
      <c r="AJ31" s="20">
        <f t="shared" si="41"/>
        <v>0</v>
      </c>
      <c r="AK31" s="20">
        <f t="shared" si="41"/>
        <v>0</v>
      </c>
      <c r="AL31" s="20">
        <f t="shared" si="41"/>
        <v>0</v>
      </c>
      <c r="AM31" s="20">
        <f t="shared" si="41"/>
        <v>0</v>
      </c>
      <c r="AN31" s="20">
        <f t="shared" si="41"/>
        <v>0</v>
      </c>
      <c r="AO31" s="20">
        <f t="shared" si="41"/>
        <v>0</v>
      </c>
      <c r="AP31" s="20">
        <f t="shared" si="41"/>
        <v>0</v>
      </c>
      <c r="AQ31" s="20">
        <f t="shared" si="41"/>
        <v>0</v>
      </c>
      <c r="AR31" s="20">
        <f t="shared" si="41"/>
        <v>0</v>
      </c>
      <c r="AS31" s="20">
        <f t="shared" si="41"/>
        <v>0</v>
      </c>
      <c r="AT31" s="20">
        <f t="shared" si="41"/>
        <v>0</v>
      </c>
      <c r="AU31" s="20">
        <f t="shared" si="41"/>
        <v>0</v>
      </c>
      <c r="AV31" s="20">
        <f t="shared" si="41"/>
        <v>0</v>
      </c>
      <c r="AW31" s="20">
        <f t="shared" si="41"/>
        <v>0</v>
      </c>
      <c r="AX31" s="20">
        <f t="shared" si="41"/>
        <v>0</v>
      </c>
      <c r="AZ31" s="68">
        <f t="shared" si="4"/>
        <v>0</v>
      </c>
      <c r="BA31" s="64">
        <f t="shared" si="21"/>
        <v>0</v>
      </c>
      <c r="BB31" s="3">
        <f t="shared" si="5"/>
        <v>0</v>
      </c>
      <c r="BC31">
        <f>IF(X31&gt;0,VLOOKUP(A31,Rang!$A$4:$AU$53,47,FALSE))/1000</f>
        <v>0</v>
      </c>
    </row>
    <row r="32" spans="1:55" hidden="1">
      <c r="A32" s="178" t="str">
        <f>IF(Runden!A32="","",Runden!A32)</f>
        <v/>
      </c>
      <c r="B32" s="174">
        <f>IF(Rang!B32&gt;0,VLOOKUP(Rang!B32,Einstellungen!$A$3:$B$52,2,FALSE),0)</f>
        <v>0</v>
      </c>
      <c r="C32" s="30">
        <f>IF(Rang!C32&gt;0,VLOOKUP(Rang!C32,Einstellungen!$A$3:$B$52,2,FALSE),0)</f>
        <v>0</v>
      </c>
      <c r="D32" s="30">
        <f>IF(Rang!D32&gt;0,VLOOKUP(Rang!D32,Einstellungen!$A$3:$B$52,2,FALSE),0)</f>
        <v>0</v>
      </c>
      <c r="E32" s="30">
        <f>IF(Rang!E32&gt;0,VLOOKUP(Rang!E32,Einstellungen!$A$3:$B$52,2,FALSE),0)</f>
        <v>0</v>
      </c>
      <c r="F32" s="30">
        <f>IF(Rang!F32&gt;0,VLOOKUP(Rang!F32,Einstellungen!$A$3:$B$52,2,FALSE),0)</f>
        <v>0</v>
      </c>
      <c r="G32" s="30">
        <f>IF(Rang!G32&gt;0,VLOOKUP(Rang!G32,Einstellungen!$A$3:$B$52,2,FALSE),0)</f>
        <v>0</v>
      </c>
      <c r="H32" s="30">
        <f>IF(Rang!H32&gt;0,VLOOKUP(Rang!H32,Einstellungen!$A$3:$B$52,2,FALSE),0)</f>
        <v>0</v>
      </c>
      <c r="I32" s="30">
        <f>IF(Rang!I32&gt;0,VLOOKUP(Rang!I32,Einstellungen!$A$3:$B$52,2,FALSE),0)</f>
        <v>0</v>
      </c>
      <c r="J32" s="30">
        <f>IF(Rang!J32&gt;0,VLOOKUP(Rang!J32,Einstellungen!$A$3:$B$52,2,FALSE),0)</f>
        <v>0</v>
      </c>
      <c r="K32" s="30">
        <f>IF(Rang!K32&gt;0,VLOOKUP(Rang!K32,Einstellungen!$A$3:$B$52,2,FALSE),0)</f>
        <v>0</v>
      </c>
      <c r="L32" s="30">
        <f>IF(Rang!L32&gt;0,VLOOKUP(Rang!L32,Einstellungen!$A$3:$B$52,2,FALSE),0)</f>
        <v>0</v>
      </c>
      <c r="M32" s="30">
        <f>IF(Rang!M32&gt;0,VLOOKUP(Rang!M32,Einstellungen!$A$3:$B$52,2,FALSE),0)</f>
        <v>0</v>
      </c>
      <c r="N32" s="30">
        <f>IF(Rang!N32&gt;0,VLOOKUP(Rang!N32,Einstellungen!$A$3:$B$52,2,FALSE),0)</f>
        <v>0</v>
      </c>
      <c r="O32" s="30">
        <f>IF(Rang!O32&gt;0,VLOOKUP(Rang!O32,Einstellungen!$A$3:$B$52,2,FALSE),0)</f>
        <v>0</v>
      </c>
      <c r="P32" s="30">
        <f>IF(Rang!P32&gt;0,VLOOKUP(Rang!P32,Einstellungen!$A$3:$B$52,2,FALSE),0)</f>
        <v>0</v>
      </c>
      <c r="Q32" s="30">
        <f>IF(Rang!Q32&gt;0,VLOOKUP(Rang!Q32,Einstellungen!$A$3:$B$52,2,FALSE),0)</f>
        <v>0</v>
      </c>
      <c r="R32" s="30">
        <f>IF(Rang!R32&gt;0,VLOOKUP(Rang!R32,Einstellungen!$A$3:$B$52,2,FALSE),0)</f>
        <v>0</v>
      </c>
      <c r="S32" s="30">
        <f>IF(Rang!S32&gt;0,VLOOKUP(Rang!S32,Einstellungen!$A$3:$B$52,2,FALSE),0)</f>
        <v>0</v>
      </c>
      <c r="T32" s="30">
        <f>IF(Rang!T32&gt;0,VLOOKUP(Rang!T32,Einstellungen!$A$3:$B$52,2,FALSE),0)</f>
        <v>0</v>
      </c>
      <c r="U32" s="157">
        <f>IF(Rang!U32&gt;0,VLOOKUP(Rang!U32,Einstellungen!$A$3:$B$52,2,FALSE),0)</f>
        <v>0</v>
      </c>
      <c r="V32" s="161">
        <f t="shared" si="25"/>
        <v>0</v>
      </c>
      <c r="W32" s="53">
        <f t="shared" si="26"/>
        <v>0</v>
      </c>
      <c r="X32" s="164">
        <f t="shared" si="27"/>
        <v>0</v>
      </c>
      <c r="Y32" s="169">
        <f t="shared" si="28"/>
        <v>0</v>
      </c>
      <c r="Z32" s="166">
        <f t="shared" si="29"/>
        <v>0</v>
      </c>
      <c r="AA32" s="183">
        <f t="shared" si="30"/>
        <v>0</v>
      </c>
      <c r="AB32" s="148">
        <f t="shared" si="31"/>
        <v>101</v>
      </c>
      <c r="AC32" s="147">
        <f t="shared" si="32"/>
        <v>101</v>
      </c>
      <c r="AD32" s="23">
        <f t="shared" si="0"/>
        <v>0</v>
      </c>
      <c r="AE32" s="20">
        <f t="shared" si="2"/>
        <v>0</v>
      </c>
      <c r="AF32" s="20">
        <f t="shared" ref="AF32:AX32" si="42">LARGE($B32:$U32,AF$3)+AE32</f>
        <v>0</v>
      </c>
      <c r="AG32" s="20">
        <f t="shared" si="42"/>
        <v>0</v>
      </c>
      <c r="AH32" s="20">
        <f t="shared" si="42"/>
        <v>0</v>
      </c>
      <c r="AI32" s="20">
        <f t="shared" si="42"/>
        <v>0</v>
      </c>
      <c r="AJ32" s="20">
        <f t="shared" si="42"/>
        <v>0</v>
      </c>
      <c r="AK32" s="20">
        <f t="shared" si="42"/>
        <v>0</v>
      </c>
      <c r="AL32" s="20">
        <f t="shared" si="42"/>
        <v>0</v>
      </c>
      <c r="AM32" s="20">
        <f t="shared" si="42"/>
        <v>0</v>
      </c>
      <c r="AN32" s="20">
        <f t="shared" si="42"/>
        <v>0</v>
      </c>
      <c r="AO32" s="20">
        <f t="shared" si="42"/>
        <v>0</v>
      </c>
      <c r="AP32" s="20">
        <f t="shared" si="42"/>
        <v>0</v>
      </c>
      <c r="AQ32" s="20">
        <f t="shared" si="42"/>
        <v>0</v>
      </c>
      <c r="AR32" s="20">
        <f t="shared" si="42"/>
        <v>0</v>
      </c>
      <c r="AS32" s="20">
        <f t="shared" si="42"/>
        <v>0</v>
      </c>
      <c r="AT32" s="20">
        <f t="shared" si="42"/>
        <v>0</v>
      </c>
      <c r="AU32" s="20">
        <f t="shared" si="42"/>
        <v>0</v>
      </c>
      <c r="AV32" s="20">
        <f t="shared" si="42"/>
        <v>0</v>
      </c>
      <c r="AW32" s="20">
        <f t="shared" si="42"/>
        <v>0</v>
      </c>
      <c r="AX32" s="20">
        <f t="shared" si="42"/>
        <v>0</v>
      </c>
      <c r="AZ32" s="68">
        <f t="shared" si="4"/>
        <v>0</v>
      </c>
      <c r="BA32" s="64">
        <f t="shared" si="21"/>
        <v>0</v>
      </c>
      <c r="BB32" s="3">
        <f t="shared" si="5"/>
        <v>0</v>
      </c>
      <c r="BC32">
        <f>IF(X32&gt;0,VLOOKUP(A32,Rang!$A$4:$AU$53,47,FALSE))/1000</f>
        <v>0</v>
      </c>
    </row>
    <row r="33" spans="1:55" hidden="1">
      <c r="A33" s="178" t="str">
        <f>IF(Runden!A33="","",Runden!A33)</f>
        <v/>
      </c>
      <c r="B33" s="174">
        <f>IF(Rang!B33&gt;0,VLOOKUP(Rang!B33,Einstellungen!$A$3:$B$52,2,FALSE),0)</f>
        <v>0</v>
      </c>
      <c r="C33" s="30">
        <f>IF(Rang!C33&gt;0,VLOOKUP(Rang!C33,Einstellungen!$A$3:$B$52,2,FALSE),0)</f>
        <v>0</v>
      </c>
      <c r="D33" s="30">
        <f>IF(Rang!D33&gt;0,VLOOKUP(Rang!D33,Einstellungen!$A$3:$B$52,2,FALSE),0)</f>
        <v>0</v>
      </c>
      <c r="E33" s="30">
        <f>IF(Rang!E33&gt;0,VLOOKUP(Rang!E33,Einstellungen!$A$3:$B$52,2,FALSE),0)</f>
        <v>0</v>
      </c>
      <c r="F33" s="30">
        <f>IF(Rang!F33&gt;0,VLOOKUP(Rang!F33,Einstellungen!$A$3:$B$52,2,FALSE),0)</f>
        <v>0</v>
      </c>
      <c r="G33" s="30">
        <f>IF(Rang!G33&gt;0,VLOOKUP(Rang!G33,Einstellungen!$A$3:$B$52,2,FALSE),0)</f>
        <v>0</v>
      </c>
      <c r="H33" s="30">
        <f>IF(Rang!H33&gt;0,VLOOKUP(Rang!H33,Einstellungen!$A$3:$B$52,2,FALSE),0)</f>
        <v>0</v>
      </c>
      <c r="I33" s="30">
        <f>IF(Rang!I33&gt;0,VLOOKUP(Rang!I33,Einstellungen!$A$3:$B$52,2,FALSE),0)</f>
        <v>0</v>
      </c>
      <c r="J33" s="30">
        <f>IF(Rang!J33&gt;0,VLOOKUP(Rang!J33,Einstellungen!$A$3:$B$52,2,FALSE),0)</f>
        <v>0</v>
      </c>
      <c r="K33" s="30">
        <f>IF(Rang!K33&gt;0,VLOOKUP(Rang!K33,Einstellungen!$A$3:$B$52,2,FALSE),0)</f>
        <v>0</v>
      </c>
      <c r="L33" s="30">
        <f>IF(Rang!L33&gt;0,VLOOKUP(Rang!L33,Einstellungen!$A$3:$B$52,2,FALSE),0)</f>
        <v>0</v>
      </c>
      <c r="M33" s="30">
        <f>IF(Rang!M33&gt;0,VLOOKUP(Rang!M33,Einstellungen!$A$3:$B$52,2,FALSE),0)</f>
        <v>0</v>
      </c>
      <c r="N33" s="30">
        <f>IF(Rang!N33&gt;0,VLOOKUP(Rang!N33,Einstellungen!$A$3:$B$52,2,FALSE),0)</f>
        <v>0</v>
      </c>
      <c r="O33" s="30">
        <f>IF(Rang!O33&gt;0,VLOOKUP(Rang!O33,Einstellungen!$A$3:$B$52,2,FALSE),0)</f>
        <v>0</v>
      </c>
      <c r="P33" s="30">
        <f>IF(Rang!P33&gt;0,VLOOKUP(Rang!P33,Einstellungen!$A$3:$B$52,2,FALSE),0)</f>
        <v>0</v>
      </c>
      <c r="Q33" s="30">
        <f>IF(Rang!Q33&gt;0,VLOOKUP(Rang!Q33,Einstellungen!$A$3:$B$52,2,FALSE),0)</f>
        <v>0</v>
      </c>
      <c r="R33" s="30">
        <f>IF(Rang!R33&gt;0,VLOOKUP(Rang!R33,Einstellungen!$A$3:$B$52,2,FALSE),0)</f>
        <v>0</v>
      </c>
      <c r="S33" s="30">
        <f>IF(Rang!S33&gt;0,VLOOKUP(Rang!S33,Einstellungen!$A$3:$B$52,2,FALSE),0)</f>
        <v>0</v>
      </c>
      <c r="T33" s="30">
        <f>IF(Rang!T33&gt;0,VLOOKUP(Rang!T33,Einstellungen!$A$3:$B$52,2,FALSE),0)</f>
        <v>0</v>
      </c>
      <c r="U33" s="157">
        <f>IF(Rang!U33&gt;0,VLOOKUP(Rang!U33,Einstellungen!$A$3:$B$52,2,FALSE),0)</f>
        <v>0</v>
      </c>
      <c r="V33" s="161">
        <f t="shared" si="25"/>
        <v>0</v>
      </c>
      <c r="W33" s="53">
        <f t="shared" si="26"/>
        <v>0</v>
      </c>
      <c r="X33" s="164">
        <f t="shared" si="27"/>
        <v>0</v>
      </c>
      <c r="Y33" s="169">
        <f t="shared" si="28"/>
        <v>0</v>
      </c>
      <c r="Z33" s="166">
        <f t="shared" si="29"/>
        <v>0</v>
      </c>
      <c r="AA33" s="183">
        <f t="shared" si="30"/>
        <v>0</v>
      </c>
      <c r="AB33" s="148">
        <f t="shared" si="31"/>
        <v>101</v>
      </c>
      <c r="AC33" s="147">
        <f t="shared" si="32"/>
        <v>101</v>
      </c>
      <c r="AD33" s="23">
        <f t="shared" si="0"/>
        <v>0</v>
      </c>
      <c r="AE33" s="20">
        <f t="shared" si="2"/>
        <v>0</v>
      </c>
      <c r="AF33" s="20">
        <f t="shared" ref="AF33:AX33" si="43">LARGE($B33:$U33,AF$3)+AE33</f>
        <v>0</v>
      </c>
      <c r="AG33" s="20">
        <f t="shared" si="43"/>
        <v>0</v>
      </c>
      <c r="AH33" s="20">
        <f t="shared" si="43"/>
        <v>0</v>
      </c>
      <c r="AI33" s="20">
        <f t="shared" si="43"/>
        <v>0</v>
      </c>
      <c r="AJ33" s="20">
        <f t="shared" si="43"/>
        <v>0</v>
      </c>
      <c r="AK33" s="20">
        <f t="shared" si="43"/>
        <v>0</v>
      </c>
      <c r="AL33" s="20">
        <f t="shared" si="43"/>
        <v>0</v>
      </c>
      <c r="AM33" s="20">
        <f t="shared" si="43"/>
        <v>0</v>
      </c>
      <c r="AN33" s="20">
        <f t="shared" si="43"/>
        <v>0</v>
      </c>
      <c r="AO33" s="20">
        <f t="shared" si="43"/>
        <v>0</v>
      </c>
      <c r="AP33" s="20">
        <f t="shared" si="43"/>
        <v>0</v>
      </c>
      <c r="AQ33" s="20">
        <f t="shared" si="43"/>
        <v>0</v>
      </c>
      <c r="AR33" s="20">
        <f t="shared" si="43"/>
        <v>0</v>
      </c>
      <c r="AS33" s="20">
        <f t="shared" si="43"/>
        <v>0</v>
      </c>
      <c r="AT33" s="20">
        <f t="shared" si="43"/>
        <v>0</v>
      </c>
      <c r="AU33" s="20">
        <f t="shared" si="43"/>
        <v>0</v>
      </c>
      <c r="AV33" s="20">
        <f t="shared" si="43"/>
        <v>0</v>
      </c>
      <c r="AW33" s="20">
        <f t="shared" si="43"/>
        <v>0</v>
      </c>
      <c r="AX33" s="20">
        <f t="shared" si="43"/>
        <v>0</v>
      </c>
      <c r="AZ33" s="68">
        <f t="shared" si="4"/>
        <v>0</v>
      </c>
      <c r="BA33" s="64">
        <f t="shared" si="21"/>
        <v>0</v>
      </c>
      <c r="BB33" s="3">
        <f t="shared" si="5"/>
        <v>0</v>
      </c>
      <c r="BC33">
        <f>IF(X33&gt;0,VLOOKUP(A33,Rang!$A$4:$AU$53,47,FALSE))/1000</f>
        <v>0</v>
      </c>
    </row>
    <row r="34" spans="1:55" hidden="1">
      <c r="A34" s="178" t="str">
        <f>IF(Runden!A34="","",Runden!A34)</f>
        <v/>
      </c>
      <c r="B34" s="174">
        <f>IF(Rang!B34&gt;0,VLOOKUP(Rang!B34,Einstellungen!$A$3:$B$52,2,FALSE),0)</f>
        <v>0</v>
      </c>
      <c r="C34" s="30">
        <f>IF(Rang!C34&gt;0,VLOOKUP(Rang!C34,Einstellungen!$A$3:$B$52,2,FALSE),0)</f>
        <v>0</v>
      </c>
      <c r="D34" s="30">
        <f>IF(Rang!D34&gt;0,VLOOKUP(Rang!D34,Einstellungen!$A$3:$B$52,2,FALSE),0)</f>
        <v>0</v>
      </c>
      <c r="E34" s="30">
        <f>IF(Rang!E34&gt;0,VLOOKUP(Rang!E34,Einstellungen!$A$3:$B$52,2,FALSE),0)</f>
        <v>0</v>
      </c>
      <c r="F34" s="30">
        <f>IF(Rang!F34&gt;0,VLOOKUP(Rang!F34,Einstellungen!$A$3:$B$52,2,FALSE),0)</f>
        <v>0</v>
      </c>
      <c r="G34" s="30">
        <f>IF(Rang!G34&gt;0,VLOOKUP(Rang!G34,Einstellungen!$A$3:$B$52,2,FALSE),0)</f>
        <v>0</v>
      </c>
      <c r="H34" s="30">
        <f>IF(Rang!H34&gt;0,VLOOKUP(Rang!H34,Einstellungen!$A$3:$B$52,2,FALSE),0)</f>
        <v>0</v>
      </c>
      <c r="I34" s="30">
        <f>IF(Rang!I34&gt;0,VLOOKUP(Rang!I34,Einstellungen!$A$3:$B$52,2,FALSE),0)</f>
        <v>0</v>
      </c>
      <c r="J34" s="30">
        <f>IF(Rang!J34&gt;0,VLOOKUP(Rang!J34,Einstellungen!$A$3:$B$52,2,FALSE),0)</f>
        <v>0</v>
      </c>
      <c r="K34" s="30">
        <f>IF(Rang!K34&gt;0,VLOOKUP(Rang!K34,Einstellungen!$A$3:$B$52,2,FALSE),0)</f>
        <v>0</v>
      </c>
      <c r="L34" s="30">
        <f>IF(Rang!L34&gt;0,VLOOKUP(Rang!L34,Einstellungen!$A$3:$B$52,2,FALSE),0)</f>
        <v>0</v>
      </c>
      <c r="M34" s="30">
        <f>IF(Rang!M34&gt;0,VLOOKUP(Rang!M34,Einstellungen!$A$3:$B$52,2,FALSE),0)</f>
        <v>0</v>
      </c>
      <c r="N34" s="30">
        <f>IF(Rang!N34&gt;0,VLOOKUP(Rang!N34,Einstellungen!$A$3:$B$52,2,FALSE),0)</f>
        <v>0</v>
      </c>
      <c r="O34" s="30">
        <f>IF(Rang!O34&gt;0,VLOOKUP(Rang!O34,Einstellungen!$A$3:$B$52,2,FALSE),0)</f>
        <v>0</v>
      </c>
      <c r="P34" s="30">
        <f>IF(Rang!P34&gt;0,VLOOKUP(Rang!P34,Einstellungen!$A$3:$B$52,2,FALSE),0)</f>
        <v>0</v>
      </c>
      <c r="Q34" s="30">
        <f>IF(Rang!Q34&gt;0,VLOOKUP(Rang!Q34,Einstellungen!$A$3:$B$52,2,FALSE),0)</f>
        <v>0</v>
      </c>
      <c r="R34" s="30">
        <f>IF(Rang!R34&gt;0,VLOOKUP(Rang!R34,Einstellungen!$A$3:$B$52,2,FALSE),0)</f>
        <v>0</v>
      </c>
      <c r="S34" s="30">
        <f>IF(Rang!S34&gt;0,VLOOKUP(Rang!S34,Einstellungen!$A$3:$B$52,2,FALSE),0)</f>
        <v>0</v>
      </c>
      <c r="T34" s="30">
        <f>IF(Rang!T34&gt;0,VLOOKUP(Rang!T34,Einstellungen!$A$3:$B$52,2,FALSE),0)</f>
        <v>0</v>
      </c>
      <c r="U34" s="157">
        <f>IF(Rang!U34&gt;0,VLOOKUP(Rang!U34,Einstellungen!$A$3:$B$52,2,FALSE),0)</f>
        <v>0</v>
      </c>
      <c r="V34" s="161">
        <f t="shared" si="25"/>
        <v>0</v>
      </c>
      <c r="W34" s="53">
        <f t="shared" si="26"/>
        <v>0</v>
      </c>
      <c r="X34" s="164">
        <f t="shared" si="27"/>
        <v>0</v>
      </c>
      <c r="Y34" s="169">
        <f t="shared" si="28"/>
        <v>0</v>
      </c>
      <c r="Z34" s="166">
        <f t="shared" si="29"/>
        <v>0</v>
      </c>
      <c r="AA34" s="183">
        <f t="shared" si="30"/>
        <v>0</v>
      </c>
      <c r="AB34" s="148">
        <f t="shared" si="31"/>
        <v>101</v>
      </c>
      <c r="AC34" s="147">
        <f t="shared" si="32"/>
        <v>101</v>
      </c>
      <c r="AD34" s="23">
        <f t="shared" si="0"/>
        <v>0</v>
      </c>
      <c r="AE34" s="20">
        <f t="shared" si="2"/>
        <v>0</v>
      </c>
      <c r="AF34" s="20">
        <f t="shared" ref="AF34:AX34" si="44">LARGE($B34:$U34,AF$3)+AE34</f>
        <v>0</v>
      </c>
      <c r="AG34" s="20">
        <f t="shared" si="44"/>
        <v>0</v>
      </c>
      <c r="AH34" s="20">
        <f t="shared" si="44"/>
        <v>0</v>
      </c>
      <c r="AI34" s="20">
        <f t="shared" si="44"/>
        <v>0</v>
      </c>
      <c r="AJ34" s="20">
        <f t="shared" si="44"/>
        <v>0</v>
      </c>
      <c r="AK34" s="20">
        <f t="shared" si="44"/>
        <v>0</v>
      </c>
      <c r="AL34" s="20">
        <f t="shared" si="44"/>
        <v>0</v>
      </c>
      <c r="AM34" s="20">
        <f t="shared" si="44"/>
        <v>0</v>
      </c>
      <c r="AN34" s="20">
        <f t="shared" si="44"/>
        <v>0</v>
      </c>
      <c r="AO34" s="20">
        <f t="shared" si="44"/>
        <v>0</v>
      </c>
      <c r="AP34" s="20">
        <f t="shared" si="44"/>
        <v>0</v>
      </c>
      <c r="AQ34" s="20">
        <f t="shared" si="44"/>
        <v>0</v>
      </c>
      <c r="AR34" s="20">
        <f t="shared" si="44"/>
        <v>0</v>
      </c>
      <c r="AS34" s="20">
        <f t="shared" si="44"/>
        <v>0</v>
      </c>
      <c r="AT34" s="20">
        <f t="shared" si="44"/>
        <v>0</v>
      </c>
      <c r="AU34" s="20">
        <f t="shared" si="44"/>
        <v>0</v>
      </c>
      <c r="AV34" s="20">
        <f t="shared" si="44"/>
        <v>0</v>
      </c>
      <c r="AW34" s="20">
        <f t="shared" si="44"/>
        <v>0</v>
      </c>
      <c r="AX34" s="20">
        <f t="shared" si="44"/>
        <v>0</v>
      </c>
      <c r="AZ34" s="68">
        <f t="shared" si="4"/>
        <v>0</v>
      </c>
      <c r="BA34" s="64">
        <f t="shared" si="21"/>
        <v>0</v>
      </c>
      <c r="BB34" s="3">
        <f t="shared" si="5"/>
        <v>0</v>
      </c>
      <c r="BC34">
        <f>IF(X34&gt;0,VLOOKUP(A34,Rang!$A$4:$AU$53,47,FALSE))/1000</f>
        <v>0</v>
      </c>
    </row>
    <row r="35" spans="1:55" hidden="1">
      <c r="A35" s="178" t="str">
        <f>IF(Runden!A35="","",Runden!A35)</f>
        <v/>
      </c>
      <c r="B35" s="174">
        <f>IF(Rang!B35&gt;0,VLOOKUP(Rang!B35,Einstellungen!$A$3:$B$52,2,FALSE),0)</f>
        <v>0</v>
      </c>
      <c r="C35" s="30">
        <f>IF(Rang!C35&gt;0,VLOOKUP(Rang!C35,Einstellungen!$A$3:$B$52,2,FALSE),0)</f>
        <v>0</v>
      </c>
      <c r="D35" s="30">
        <f>IF(Rang!D35&gt;0,VLOOKUP(Rang!D35,Einstellungen!$A$3:$B$52,2,FALSE),0)</f>
        <v>0</v>
      </c>
      <c r="E35" s="30">
        <f>IF(Rang!E35&gt;0,VLOOKUP(Rang!E35,Einstellungen!$A$3:$B$52,2,FALSE),0)</f>
        <v>0</v>
      </c>
      <c r="F35" s="30">
        <f>IF(Rang!F35&gt;0,VLOOKUP(Rang!F35,Einstellungen!$A$3:$B$52,2,FALSE),0)</f>
        <v>0</v>
      </c>
      <c r="G35" s="30">
        <f>IF(Rang!G35&gt;0,VLOOKUP(Rang!G35,Einstellungen!$A$3:$B$52,2,FALSE),0)</f>
        <v>0</v>
      </c>
      <c r="H35" s="30">
        <f>IF(Rang!H35&gt;0,VLOOKUP(Rang!H35,Einstellungen!$A$3:$B$52,2,FALSE),0)</f>
        <v>0</v>
      </c>
      <c r="I35" s="30">
        <f>IF(Rang!I35&gt;0,VLOOKUP(Rang!I35,Einstellungen!$A$3:$B$52,2,FALSE),0)</f>
        <v>0</v>
      </c>
      <c r="J35" s="30">
        <f>IF(Rang!J35&gt;0,VLOOKUP(Rang!J35,Einstellungen!$A$3:$B$52,2,FALSE),0)</f>
        <v>0</v>
      </c>
      <c r="K35" s="30">
        <f>IF(Rang!K35&gt;0,VLOOKUP(Rang!K35,Einstellungen!$A$3:$B$52,2,FALSE),0)</f>
        <v>0</v>
      </c>
      <c r="L35" s="30">
        <f>IF(Rang!L35&gt;0,VLOOKUP(Rang!L35,Einstellungen!$A$3:$B$52,2,FALSE),0)</f>
        <v>0</v>
      </c>
      <c r="M35" s="30">
        <f>IF(Rang!M35&gt;0,VLOOKUP(Rang!M35,Einstellungen!$A$3:$B$52,2,FALSE),0)</f>
        <v>0</v>
      </c>
      <c r="N35" s="30">
        <f>IF(Rang!N35&gt;0,VLOOKUP(Rang!N35,Einstellungen!$A$3:$B$52,2,FALSE),0)</f>
        <v>0</v>
      </c>
      <c r="O35" s="30">
        <f>IF(Rang!O35&gt;0,VLOOKUP(Rang!O35,Einstellungen!$A$3:$B$52,2,FALSE),0)</f>
        <v>0</v>
      </c>
      <c r="P35" s="30">
        <f>IF(Rang!P35&gt;0,VLOOKUP(Rang!P35,Einstellungen!$A$3:$B$52,2,FALSE),0)</f>
        <v>0</v>
      </c>
      <c r="Q35" s="30">
        <f>IF(Rang!Q35&gt;0,VLOOKUP(Rang!Q35,Einstellungen!$A$3:$B$52,2,FALSE),0)</f>
        <v>0</v>
      </c>
      <c r="R35" s="30">
        <f>IF(Rang!R35&gt;0,VLOOKUP(Rang!R35,Einstellungen!$A$3:$B$52,2,FALSE),0)</f>
        <v>0</v>
      </c>
      <c r="S35" s="30">
        <f>IF(Rang!S35&gt;0,VLOOKUP(Rang!S35,Einstellungen!$A$3:$B$52,2,FALSE),0)</f>
        <v>0</v>
      </c>
      <c r="T35" s="30">
        <f>IF(Rang!T35&gt;0,VLOOKUP(Rang!T35,Einstellungen!$A$3:$B$52,2,FALSE),0)</f>
        <v>0</v>
      </c>
      <c r="U35" s="157">
        <f>IF(Rang!U35&gt;0,VLOOKUP(Rang!U35,Einstellungen!$A$3:$B$52,2,FALSE),0)</f>
        <v>0</v>
      </c>
      <c r="V35" s="161">
        <f t="shared" si="25"/>
        <v>0</v>
      </c>
      <c r="W35" s="53">
        <f t="shared" si="26"/>
        <v>0</v>
      </c>
      <c r="X35" s="164">
        <f t="shared" si="27"/>
        <v>0</v>
      </c>
      <c r="Y35" s="169">
        <f t="shared" si="28"/>
        <v>0</v>
      </c>
      <c r="Z35" s="166">
        <f t="shared" si="29"/>
        <v>0</v>
      </c>
      <c r="AA35" s="183">
        <f t="shared" si="30"/>
        <v>0</v>
      </c>
      <c r="AB35" s="148">
        <f t="shared" si="31"/>
        <v>101</v>
      </c>
      <c r="AC35" s="147">
        <f t="shared" si="32"/>
        <v>101</v>
      </c>
      <c r="AD35" s="23">
        <f t="shared" si="0"/>
        <v>0</v>
      </c>
      <c r="AE35" s="20">
        <f t="shared" si="2"/>
        <v>0</v>
      </c>
      <c r="AF35" s="20">
        <f t="shared" ref="AF35:AX35" si="45">LARGE($B35:$U35,AF$3)+AE35</f>
        <v>0</v>
      </c>
      <c r="AG35" s="20">
        <f t="shared" si="45"/>
        <v>0</v>
      </c>
      <c r="AH35" s="20">
        <f t="shared" si="45"/>
        <v>0</v>
      </c>
      <c r="AI35" s="20">
        <f t="shared" si="45"/>
        <v>0</v>
      </c>
      <c r="AJ35" s="20">
        <f t="shared" si="45"/>
        <v>0</v>
      </c>
      <c r="AK35" s="20">
        <f t="shared" si="45"/>
        <v>0</v>
      </c>
      <c r="AL35" s="20">
        <f t="shared" si="45"/>
        <v>0</v>
      </c>
      <c r="AM35" s="20">
        <f t="shared" si="45"/>
        <v>0</v>
      </c>
      <c r="AN35" s="20">
        <f t="shared" si="45"/>
        <v>0</v>
      </c>
      <c r="AO35" s="20">
        <f t="shared" si="45"/>
        <v>0</v>
      </c>
      <c r="AP35" s="20">
        <f t="shared" si="45"/>
        <v>0</v>
      </c>
      <c r="AQ35" s="20">
        <f t="shared" si="45"/>
        <v>0</v>
      </c>
      <c r="AR35" s="20">
        <f t="shared" si="45"/>
        <v>0</v>
      </c>
      <c r="AS35" s="20">
        <f t="shared" si="45"/>
        <v>0</v>
      </c>
      <c r="AT35" s="20">
        <f t="shared" si="45"/>
        <v>0</v>
      </c>
      <c r="AU35" s="20">
        <f t="shared" si="45"/>
        <v>0</v>
      </c>
      <c r="AV35" s="20">
        <f t="shared" si="45"/>
        <v>0</v>
      </c>
      <c r="AW35" s="20">
        <f t="shared" si="45"/>
        <v>0</v>
      </c>
      <c r="AX35" s="20">
        <f t="shared" si="45"/>
        <v>0</v>
      </c>
      <c r="AZ35" s="68">
        <f t="shared" si="4"/>
        <v>0</v>
      </c>
      <c r="BA35" s="64">
        <f t="shared" si="21"/>
        <v>0</v>
      </c>
      <c r="BB35" s="3">
        <f t="shared" si="5"/>
        <v>0</v>
      </c>
      <c r="BC35">
        <f>IF(X35&gt;0,VLOOKUP(A35,Rang!$A$4:$AU$53,47,FALSE))/1000</f>
        <v>0</v>
      </c>
    </row>
    <row r="36" spans="1:55" hidden="1">
      <c r="A36" s="178" t="str">
        <f>IF(Runden!A36="","",Runden!A36)</f>
        <v/>
      </c>
      <c r="B36" s="174">
        <f>IF(Rang!B36&gt;0,VLOOKUP(Rang!B36,Einstellungen!$A$3:$B$52,2,FALSE),0)</f>
        <v>0</v>
      </c>
      <c r="C36" s="30">
        <f>IF(Rang!C36&gt;0,VLOOKUP(Rang!C36,Einstellungen!$A$3:$B$52,2,FALSE),0)</f>
        <v>0</v>
      </c>
      <c r="D36" s="30">
        <f>IF(Rang!D36&gt;0,VLOOKUP(Rang!D36,Einstellungen!$A$3:$B$52,2,FALSE),0)</f>
        <v>0</v>
      </c>
      <c r="E36" s="30">
        <f>IF(Rang!E36&gt;0,VLOOKUP(Rang!E36,Einstellungen!$A$3:$B$52,2,FALSE),0)</f>
        <v>0</v>
      </c>
      <c r="F36" s="30">
        <f>IF(Rang!F36&gt;0,VLOOKUP(Rang!F36,Einstellungen!$A$3:$B$52,2,FALSE),0)</f>
        <v>0</v>
      </c>
      <c r="G36" s="30">
        <f>IF(Rang!G36&gt;0,VLOOKUP(Rang!G36,Einstellungen!$A$3:$B$52,2,FALSE),0)</f>
        <v>0</v>
      </c>
      <c r="H36" s="30">
        <f>IF(Rang!H36&gt;0,VLOOKUP(Rang!H36,Einstellungen!$A$3:$B$52,2,FALSE),0)</f>
        <v>0</v>
      </c>
      <c r="I36" s="30">
        <f>IF(Rang!I36&gt;0,VLOOKUP(Rang!I36,Einstellungen!$A$3:$B$52,2,FALSE),0)</f>
        <v>0</v>
      </c>
      <c r="J36" s="30">
        <f>IF(Rang!J36&gt;0,VLOOKUP(Rang!J36,Einstellungen!$A$3:$B$52,2,FALSE),0)</f>
        <v>0</v>
      </c>
      <c r="K36" s="30">
        <f>IF(Rang!K36&gt;0,VLOOKUP(Rang!K36,Einstellungen!$A$3:$B$52,2,FALSE),0)</f>
        <v>0</v>
      </c>
      <c r="L36" s="30">
        <f>IF(Rang!L36&gt;0,VLOOKUP(Rang!L36,Einstellungen!$A$3:$B$52,2,FALSE),0)</f>
        <v>0</v>
      </c>
      <c r="M36" s="30">
        <f>IF(Rang!M36&gt;0,VLOOKUP(Rang!M36,Einstellungen!$A$3:$B$52,2,FALSE),0)</f>
        <v>0</v>
      </c>
      <c r="N36" s="30">
        <f>IF(Rang!N36&gt;0,VLOOKUP(Rang!N36,Einstellungen!$A$3:$B$52,2,FALSE),0)</f>
        <v>0</v>
      </c>
      <c r="O36" s="30">
        <f>IF(Rang!O36&gt;0,VLOOKUP(Rang!O36,Einstellungen!$A$3:$B$52,2,FALSE),0)</f>
        <v>0</v>
      </c>
      <c r="P36" s="30">
        <f>IF(Rang!P36&gt;0,VLOOKUP(Rang!P36,Einstellungen!$A$3:$B$52,2,FALSE),0)</f>
        <v>0</v>
      </c>
      <c r="Q36" s="30">
        <f>IF(Rang!Q36&gt;0,VLOOKUP(Rang!Q36,Einstellungen!$A$3:$B$52,2,FALSE),0)</f>
        <v>0</v>
      </c>
      <c r="R36" s="30">
        <f>IF(Rang!R36&gt;0,VLOOKUP(Rang!R36,Einstellungen!$A$3:$B$52,2,FALSE),0)</f>
        <v>0</v>
      </c>
      <c r="S36" s="30">
        <f>IF(Rang!S36&gt;0,VLOOKUP(Rang!S36,Einstellungen!$A$3:$B$52,2,FALSE),0)</f>
        <v>0</v>
      </c>
      <c r="T36" s="30">
        <f>IF(Rang!T36&gt;0,VLOOKUP(Rang!T36,Einstellungen!$A$3:$B$52,2,FALSE),0)</f>
        <v>0</v>
      </c>
      <c r="U36" s="157">
        <f>IF(Rang!U36&gt;0,VLOOKUP(Rang!U36,Einstellungen!$A$3:$B$52,2,FALSE),0)</f>
        <v>0</v>
      </c>
      <c r="V36" s="161">
        <f t="shared" ref="V36:V53" si="46">SUM(B36:U36)+IF($AY$4=2,AZ36,0)+IF($AY$4=3,BC36,0)</f>
        <v>0</v>
      </c>
      <c r="W36" s="53">
        <f t="shared" ref="W36:W53" si="47">IF(SUM(B36:U36)&gt;0,RANK(V36,$V$4:$V$53,0),0)</f>
        <v>0</v>
      </c>
      <c r="X36" s="164">
        <f t="shared" ref="X36:X53" si="48">IF(SUM(B36:U36)&gt;0,VLOOKUP(A36,TabRunden,22,FALSE),0)</f>
        <v>0</v>
      </c>
      <c r="Y36" s="169">
        <f t="shared" ref="Y36:Y53" si="49">AD36</f>
        <v>0</v>
      </c>
      <c r="Z36" s="166">
        <f t="shared" ref="Z36:Z53" si="50">IF(AD36&gt;=$AT$2,LOOKUP($AL$2,$AE$3:$AX$3,AE36:AX36),0)+IF($AY$4=2,AZ36,0)+IF($AY$4=3,BC36,0)</f>
        <v>0</v>
      </c>
      <c r="AA36" s="183">
        <f t="shared" ref="AA36:AA53" si="51">IF(Z36&gt;0,RANK(Z36,$Z$4:$Z$53,0),0)</f>
        <v>0</v>
      </c>
      <c r="AB36" s="148">
        <f t="shared" ref="AB36:AB53" si="52">IF(W36=0,51,W36)+IF(A36="",50,0)</f>
        <v>101</v>
      </c>
      <c r="AC36" s="147">
        <f t="shared" ref="AC36:AC53" si="53">IF(AA36=0,51,AA36)+IF(A36="",50,0)</f>
        <v>101</v>
      </c>
      <c r="AD36" s="23">
        <f t="shared" ref="AD36:AD53" si="54">20-COUNTIF(B36:U36,0)</f>
        <v>0</v>
      </c>
      <c r="AE36" s="20">
        <f t="shared" ref="AE36:AE53" si="55">LARGE($B36:$U36,AE$3)</f>
        <v>0</v>
      </c>
      <c r="AF36" s="20">
        <f t="shared" ref="AF36:AX36" si="56">LARGE($B36:$U36,AF$3)+AE36</f>
        <v>0</v>
      </c>
      <c r="AG36" s="20">
        <f t="shared" si="56"/>
        <v>0</v>
      </c>
      <c r="AH36" s="20">
        <f t="shared" si="56"/>
        <v>0</v>
      </c>
      <c r="AI36" s="20">
        <f t="shared" si="56"/>
        <v>0</v>
      </c>
      <c r="AJ36" s="20">
        <f t="shared" si="56"/>
        <v>0</v>
      </c>
      <c r="AK36" s="20">
        <f t="shared" si="56"/>
        <v>0</v>
      </c>
      <c r="AL36" s="20">
        <f t="shared" si="56"/>
        <v>0</v>
      </c>
      <c r="AM36" s="20">
        <f t="shared" si="56"/>
        <v>0</v>
      </c>
      <c r="AN36" s="20">
        <f t="shared" si="56"/>
        <v>0</v>
      </c>
      <c r="AO36" s="20">
        <f t="shared" si="56"/>
        <v>0</v>
      </c>
      <c r="AP36" s="20">
        <f t="shared" si="56"/>
        <v>0</v>
      </c>
      <c r="AQ36" s="20">
        <f t="shared" si="56"/>
        <v>0</v>
      </c>
      <c r="AR36" s="20">
        <f t="shared" si="56"/>
        <v>0</v>
      </c>
      <c r="AS36" s="20">
        <f t="shared" si="56"/>
        <v>0</v>
      </c>
      <c r="AT36" s="20">
        <f t="shared" si="56"/>
        <v>0</v>
      </c>
      <c r="AU36" s="20">
        <f t="shared" si="56"/>
        <v>0</v>
      </c>
      <c r="AV36" s="20">
        <f t="shared" si="56"/>
        <v>0</v>
      </c>
      <c r="AW36" s="20">
        <f t="shared" si="56"/>
        <v>0</v>
      </c>
      <c r="AX36" s="20">
        <f t="shared" si="56"/>
        <v>0</v>
      </c>
      <c r="AZ36" s="68">
        <f t="shared" si="4"/>
        <v>0</v>
      </c>
      <c r="BA36" s="64">
        <f t="shared" si="21"/>
        <v>0</v>
      </c>
      <c r="BB36" s="3">
        <f t="shared" si="5"/>
        <v>0</v>
      </c>
      <c r="BC36">
        <f>IF(X36&gt;0,VLOOKUP(A36,Rang!$A$4:$AU$53,47,FALSE))/1000</f>
        <v>0</v>
      </c>
    </row>
    <row r="37" spans="1:55" hidden="1">
      <c r="A37" s="178" t="str">
        <f>IF(Runden!A37="","",Runden!A37)</f>
        <v/>
      </c>
      <c r="B37" s="174">
        <f>IF(Rang!B37&gt;0,VLOOKUP(Rang!B37,Einstellungen!$A$3:$B$52,2,FALSE),0)</f>
        <v>0</v>
      </c>
      <c r="C37" s="30">
        <f>IF(Rang!C37&gt;0,VLOOKUP(Rang!C37,Einstellungen!$A$3:$B$52,2,FALSE),0)</f>
        <v>0</v>
      </c>
      <c r="D37" s="30">
        <f>IF(Rang!D37&gt;0,VLOOKUP(Rang!D37,Einstellungen!$A$3:$B$52,2,FALSE),0)</f>
        <v>0</v>
      </c>
      <c r="E37" s="30">
        <f>IF(Rang!E37&gt;0,VLOOKUP(Rang!E37,Einstellungen!$A$3:$B$52,2,FALSE),0)</f>
        <v>0</v>
      </c>
      <c r="F37" s="30">
        <f>IF(Rang!F37&gt;0,VLOOKUP(Rang!F37,Einstellungen!$A$3:$B$52,2,FALSE),0)</f>
        <v>0</v>
      </c>
      <c r="G37" s="30">
        <f>IF(Rang!G37&gt;0,VLOOKUP(Rang!G37,Einstellungen!$A$3:$B$52,2,FALSE),0)</f>
        <v>0</v>
      </c>
      <c r="H37" s="30">
        <f>IF(Rang!H37&gt;0,VLOOKUP(Rang!H37,Einstellungen!$A$3:$B$52,2,FALSE),0)</f>
        <v>0</v>
      </c>
      <c r="I37" s="30">
        <f>IF(Rang!I37&gt;0,VLOOKUP(Rang!I37,Einstellungen!$A$3:$B$52,2,FALSE),0)</f>
        <v>0</v>
      </c>
      <c r="J37" s="30">
        <f>IF(Rang!J37&gt;0,VLOOKUP(Rang!J37,Einstellungen!$A$3:$B$52,2,FALSE),0)</f>
        <v>0</v>
      </c>
      <c r="K37" s="30">
        <f>IF(Rang!K37&gt;0,VLOOKUP(Rang!K37,Einstellungen!$A$3:$B$52,2,FALSE),0)</f>
        <v>0</v>
      </c>
      <c r="L37" s="30">
        <f>IF(Rang!L37&gt;0,VLOOKUP(Rang!L37,Einstellungen!$A$3:$B$52,2,FALSE),0)</f>
        <v>0</v>
      </c>
      <c r="M37" s="30">
        <f>IF(Rang!M37&gt;0,VLOOKUP(Rang!M37,Einstellungen!$A$3:$B$52,2,FALSE),0)</f>
        <v>0</v>
      </c>
      <c r="N37" s="30">
        <f>IF(Rang!N37&gt;0,VLOOKUP(Rang!N37,Einstellungen!$A$3:$B$52,2,FALSE),0)</f>
        <v>0</v>
      </c>
      <c r="O37" s="30">
        <f>IF(Rang!O37&gt;0,VLOOKUP(Rang!O37,Einstellungen!$A$3:$B$52,2,FALSE),0)</f>
        <v>0</v>
      </c>
      <c r="P37" s="30">
        <f>IF(Rang!P37&gt;0,VLOOKUP(Rang!P37,Einstellungen!$A$3:$B$52,2,FALSE),0)</f>
        <v>0</v>
      </c>
      <c r="Q37" s="30">
        <f>IF(Rang!Q37&gt;0,VLOOKUP(Rang!Q37,Einstellungen!$A$3:$B$52,2,FALSE),0)</f>
        <v>0</v>
      </c>
      <c r="R37" s="30">
        <f>IF(Rang!R37&gt;0,VLOOKUP(Rang!R37,Einstellungen!$A$3:$B$52,2,FALSE),0)</f>
        <v>0</v>
      </c>
      <c r="S37" s="30">
        <f>IF(Rang!S37&gt;0,VLOOKUP(Rang!S37,Einstellungen!$A$3:$B$52,2,FALSE),0)</f>
        <v>0</v>
      </c>
      <c r="T37" s="30">
        <f>IF(Rang!T37&gt;0,VLOOKUP(Rang!T37,Einstellungen!$A$3:$B$52,2,FALSE),0)</f>
        <v>0</v>
      </c>
      <c r="U37" s="157">
        <f>IF(Rang!U37&gt;0,VLOOKUP(Rang!U37,Einstellungen!$A$3:$B$52,2,FALSE),0)</f>
        <v>0</v>
      </c>
      <c r="V37" s="161">
        <f t="shared" si="46"/>
        <v>0</v>
      </c>
      <c r="W37" s="53">
        <f t="shared" si="47"/>
        <v>0</v>
      </c>
      <c r="X37" s="164">
        <f t="shared" si="48"/>
        <v>0</v>
      </c>
      <c r="Y37" s="169">
        <f t="shared" si="49"/>
        <v>0</v>
      </c>
      <c r="Z37" s="166">
        <f t="shared" si="50"/>
        <v>0</v>
      </c>
      <c r="AA37" s="183">
        <f t="shared" si="51"/>
        <v>0</v>
      </c>
      <c r="AB37" s="148">
        <f t="shared" si="52"/>
        <v>101</v>
      </c>
      <c r="AC37" s="147">
        <f t="shared" si="53"/>
        <v>101</v>
      </c>
      <c r="AD37" s="23">
        <f t="shared" si="54"/>
        <v>0</v>
      </c>
      <c r="AE37" s="20">
        <f t="shared" si="55"/>
        <v>0</v>
      </c>
      <c r="AF37" s="20">
        <f t="shared" ref="AF37:AX37" si="57">LARGE($B37:$U37,AF$3)+AE37</f>
        <v>0</v>
      </c>
      <c r="AG37" s="20">
        <f t="shared" si="57"/>
        <v>0</v>
      </c>
      <c r="AH37" s="20">
        <f t="shared" si="57"/>
        <v>0</v>
      </c>
      <c r="AI37" s="20">
        <f t="shared" si="57"/>
        <v>0</v>
      </c>
      <c r="AJ37" s="20">
        <f t="shared" si="57"/>
        <v>0</v>
      </c>
      <c r="AK37" s="20">
        <f t="shared" si="57"/>
        <v>0</v>
      </c>
      <c r="AL37" s="20">
        <f t="shared" si="57"/>
        <v>0</v>
      </c>
      <c r="AM37" s="20">
        <f t="shared" si="57"/>
        <v>0</v>
      </c>
      <c r="AN37" s="20">
        <f t="shared" si="57"/>
        <v>0</v>
      </c>
      <c r="AO37" s="20">
        <f t="shared" si="57"/>
        <v>0</v>
      </c>
      <c r="AP37" s="20">
        <f t="shared" si="57"/>
        <v>0</v>
      </c>
      <c r="AQ37" s="20">
        <f t="shared" si="57"/>
        <v>0</v>
      </c>
      <c r="AR37" s="20">
        <f t="shared" si="57"/>
        <v>0</v>
      </c>
      <c r="AS37" s="20">
        <f t="shared" si="57"/>
        <v>0</v>
      </c>
      <c r="AT37" s="20">
        <f t="shared" si="57"/>
        <v>0</v>
      </c>
      <c r="AU37" s="20">
        <f t="shared" si="57"/>
        <v>0</v>
      </c>
      <c r="AV37" s="20">
        <f t="shared" si="57"/>
        <v>0</v>
      </c>
      <c r="AW37" s="20">
        <f t="shared" si="57"/>
        <v>0</v>
      </c>
      <c r="AX37" s="20">
        <f t="shared" si="57"/>
        <v>0</v>
      </c>
      <c r="AZ37" s="68">
        <f t="shared" si="4"/>
        <v>0</v>
      </c>
      <c r="BA37" s="64">
        <f t="shared" si="21"/>
        <v>0</v>
      </c>
      <c r="BB37" s="3">
        <f t="shared" si="5"/>
        <v>0</v>
      </c>
      <c r="BC37">
        <f>IF(X37&gt;0,VLOOKUP(A37,Rang!$A$4:$AU$53,47,FALSE))/1000</f>
        <v>0</v>
      </c>
    </row>
    <row r="38" spans="1:55" hidden="1">
      <c r="A38" s="178" t="str">
        <f>IF(Runden!A38="","",Runden!A38)</f>
        <v/>
      </c>
      <c r="B38" s="174">
        <f>IF(Rang!B38&gt;0,VLOOKUP(Rang!B38,Einstellungen!$A$3:$B$52,2,FALSE),0)</f>
        <v>0</v>
      </c>
      <c r="C38" s="30">
        <f>IF(Rang!C38&gt;0,VLOOKUP(Rang!C38,Einstellungen!$A$3:$B$52,2,FALSE),0)</f>
        <v>0</v>
      </c>
      <c r="D38" s="30">
        <f>IF(Rang!D38&gt;0,VLOOKUP(Rang!D38,Einstellungen!$A$3:$B$52,2,FALSE),0)</f>
        <v>0</v>
      </c>
      <c r="E38" s="30">
        <f>IF(Rang!E38&gt;0,VLOOKUP(Rang!E38,Einstellungen!$A$3:$B$52,2,FALSE),0)</f>
        <v>0</v>
      </c>
      <c r="F38" s="30">
        <f>IF(Rang!F38&gt;0,VLOOKUP(Rang!F38,Einstellungen!$A$3:$B$52,2,FALSE),0)</f>
        <v>0</v>
      </c>
      <c r="G38" s="30">
        <f>IF(Rang!G38&gt;0,VLOOKUP(Rang!G38,Einstellungen!$A$3:$B$52,2,FALSE),0)</f>
        <v>0</v>
      </c>
      <c r="H38" s="30">
        <f>IF(Rang!H38&gt;0,VLOOKUP(Rang!H38,Einstellungen!$A$3:$B$52,2,FALSE),0)</f>
        <v>0</v>
      </c>
      <c r="I38" s="30">
        <f>IF(Rang!I38&gt;0,VLOOKUP(Rang!I38,Einstellungen!$A$3:$B$52,2,FALSE),0)</f>
        <v>0</v>
      </c>
      <c r="J38" s="30">
        <f>IF(Rang!J38&gt;0,VLOOKUP(Rang!J38,Einstellungen!$A$3:$B$52,2,FALSE),0)</f>
        <v>0</v>
      </c>
      <c r="K38" s="30">
        <f>IF(Rang!K38&gt;0,VLOOKUP(Rang!K38,Einstellungen!$A$3:$B$52,2,FALSE),0)</f>
        <v>0</v>
      </c>
      <c r="L38" s="30">
        <f>IF(Rang!L38&gt;0,VLOOKUP(Rang!L38,Einstellungen!$A$3:$B$52,2,FALSE),0)</f>
        <v>0</v>
      </c>
      <c r="M38" s="30">
        <f>IF(Rang!M38&gt;0,VLOOKUP(Rang!M38,Einstellungen!$A$3:$B$52,2,FALSE),0)</f>
        <v>0</v>
      </c>
      <c r="N38" s="30">
        <f>IF(Rang!N38&gt;0,VLOOKUP(Rang!N38,Einstellungen!$A$3:$B$52,2,FALSE),0)</f>
        <v>0</v>
      </c>
      <c r="O38" s="30">
        <f>IF(Rang!O38&gt;0,VLOOKUP(Rang!O38,Einstellungen!$A$3:$B$52,2,FALSE),0)</f>
        <v>0</v>
      </c>
      <c r="P38" s="30">
        <f>IF(Rang!P38&gt;0,VLOOKUP(Rang!P38,Einstellungen!$A$3:$B$52,2,FALSE),0)</f>
        <v>0</v>
      </c>
      <c r="Q38" s="30">
        <f>IF(Rang!Q38&gt;0,VLOOKUP(Rang!Q38,Einstellungen!$A$3:$B$52,2,FALSE),0)</f>
        <v>0</v>
      </c>
      <c r="R38" s="30">
        <f>IF(Rang!R38&gt;0,VLOOKUP(Rang!R38,Einstellungen!$A$3:$B$52,2,FALSE),0)</f>
        <v>0</v>
      </c>
      <c r="S38" s="30">
        <f>IF(Rang!S38&gt;0,VLOOKUP(Rang!S38,Einstellungen!$A$3:$B$52,2,FALSE),0)</f>
        <v>0</v>
      </c>
      <c r="T38" s="30">
        <f>IF(Rang!T38&gt;0,VLOOKUP(Rang!T38,Einstellungen!$A$3:$B$52,2,FALSE),0)</f>
        <v>0</v>
      </c>
      <c r="U38" s="157">
        <f>IF(Rang!U38&gt;0,VLOOKUP(Rang!U38,Einstellungen!$A$3:$B$52,2,FALSE),0)</f>
        <v>0</v>
      </c>
      <c r="V38" s="161">
        <f t="shared" si="46"/>
        <v>0</v>
      </c>
      <c r="W38" s="53">
        <f t="shared" si="47"/>
        <v>0</v>
      </c>
      <c r="X38" s="164">
        <f t="shared" si="48"/>
        <v>0</v>
      </c>
      <c r="Y38" s="169">
        <f t="shared" si="49"/>
        <v>0</v>
      </c>
      <c r="Z38" s="166">
        <f t="shared" si="50"/>
        <v>0</v>
      </c>
      <c r="AA38" s="183">
        <f t="shared" si="51"/>
        <v>0</v>
      </c>
      <c r="AB38" s="148">
        <f t="shared" si="52"/>
        <v>101</v>
      </c>
      <c r="AC38" s="147">
        <f t="shared" si="53"/>
        <v>101</v>
      </c>
      <c r="AD38" s="23">
        <f t="shared" si="54"/>
        <v>0</v>
      </c>
      <c r="AE38" s="20">
        <f t="shared" si="55"/>
        <v>0</v>
      </c>
      <c r="AF38" s="20">
        <f t="shared" ref="AF38:AX38" si="58">LARGE($B38:$U38,AF$3)+AE38</f>
        <v>0</v>
      </c>
      <c r="AG38" s="20">
        <f t="shared" si="58"/>
        <v>0</v>
      </c>
      <c r="AH38" s="20">
        <f t="shared" si="58"/>
        <v>0</v>
      </c>
      <c r="AI38" s="20">
        <f t="shared" si="58"/>
        <v>0</v>
      </c>
      <c r="AJ38" s="20">
        <f t="shared" si="58"/>
        <v>0</v>
      </c>
      <c r="AK38" s="20">
        <f t="shared" si="58"/>
        <v>0</v>
      </c>
      <c r="AL38" s="20">
        <f t="shared" si="58"/>
        <v>0</v>
      </c>
      <c r="AM38" s="20">
        <f t="shared" si="58"/>
        <v>0</v>
      </c>
      <c r="AN38" s="20">
        <f t="shared" si="58"/>
        <v>0</v>
      </c>
      <c r="AO38" s="20">
        <f t="shared" si="58"/>
        <v>0</v>
      </c>
      <c r="AP38" s="20">
        <f t="shared" si="58"/>
        <v>0</v>
      </c>
      <c r="AQ38" s="20">
        <f t="shared" si="58"/>
        <v>0</v>
      </c>
      <c r="AR38" s="20">
        <f t="shared" si="58"/>
        <v>0</v>
      </c>
      <c r="AS38" s="20">
        <f t="shared" si="58"/>
        <v>0</v>
      </c>
      <c r="AT38" s="20">
        <f t="shared" si="58"/>
        <v>0</v>
      </c>
      <c r="AU38" s="20">
        <f t="shared" si="58"/>
        <v>0</v>
      </c>
      <c r="AV38" s="20">
        <f t="shared" si="58"/>
        <v>0</v>
      </c>
      <c r="AW38" s="20">
        <f t="shared" si="58"/>
        <v>0</v>
      </c>
      <c r="AX38" s="20">
        <f t="shared" si="58"/>
        <v>0</v>
      </c>
      <c r="AZ38" s="68">
        <f t="shared" si="4"/>
        <v>0</v>
      </c>
      <c r="BA38" s="64">
        <f t="shared" si="21"/>
        <v>0</v>
      </c>
      <c r="BB38" s="3">
        <f t="shared" si="5"/>
        <v>0</v>
      </c>
      <c r="BC38">
        <f>IF(X38&gt;0,VLOOKUP(A38,Rang!$A$4:$AU$53,47,FALSE))/1000</f>
        <v>0</v>
      </c>
    </row>
    <row r="39" spans="1:55" hidden="1">
      <c r="A39" s="178" t="str">
        <f>IF(Runden!A39="","",Runden!A39)</f>
        <v/>
      </c>
      <c r="B39" s="174">
        <f>IF(Rang!B39&gt;0,VLOOKUP(Rang!B39,Einstellungen!$A$3:$B$52,2,FALSE),0)</f>
        <v>0</v>
      </c>
      <c r="C39" s="30">
        <f>IF(Rang!C39&gt;0,VLOOKUP(Rang!C39,Einstellungen!$A$3:$B$52,2,FALSE),0)</f>
        <v>0</v>
      </c>
      <c r="D39" s="30">
        <f>IF(Rang!D39&gt;0,VLOOKUP(Rang!D39,Einstellungen!$A$3:$B$52,2,FALSE),0)</f>
        <v>0</v>
      </c>
      <c r="E39" s="30">
        <f>IF(Rang!E39&gt;0,VLOOKUP(Rang!E39,Einstellungen!$A$3:$B$52,2,FALSE),0)</f>
        <v>0</v>
      </c>
      <c r="F39" s="30">
        <f>IF(Rang!F39&gt;0,VLOOKUP(Rang!F39,Einstellungen!$A$3:$B$52,2,FALSE),0)</f>
        <v>0</v>
      </c>
      <c r="G39" s="30">
        <f>IF(Rang!G39&gt;0,VLOOKUP(Rang!G39,Einstellungen!$A$3:$B$52,2,FALSE),0)</f>
        <v>0</v>
      </c>
      <c r="H39" s="30">
        <f>IF(Rang!H39&gt;0,VLOOKUP(Rang!H39,Einstellungen!$A$3:$B$52,2,FALSE),0)</f>
        <v>0</v>
      </c>
      <c r="I39" s="30">
        <f>IF(Rang!I39&gt;0,VLOOKUP(Rang!I39,Einstellungen!$A$3:$B$52,2,FALSE),0)</f>
        <v>0</v>
      </c>
      <c r="J39" s="30">
        <f>IF(Rang!J39&gt;0,VLOOKUP(Rang!J39,Einstellungen!$A$3:$B$52,2,FALSE),0)</f>
        <v>0</v>
      </c>
      <c r="K39" s="30">
        <f>IF(Rang!K39&gt;0,VLOOKUP(Rang!K39,Einstellungen!$A$3:$B$52,2,FALSE),0)</f>
        <v>0</v>
      </c>
      <c r="L39" s="30">
        <f>IF(Rang!L39&gt;0,VLOOKUP(Rang!L39,Einstellungen!$A$3:$B$52,2,FALSE),0)</f>
        <v>0</v>
      </c>
      <c r="M39" s="30">
        <f>IF(Rang!M39&gt;0,VLOOKUP(Rang!M39,Einstellungen!$A$3:$B$52,2,FALSE),0)</f>
        <v>0</v>
      </c>
      <c r="N39" s="30">
        <f>IF(Rang!N39&gt;0,VLOOKUP(Rang!N39,Einstellungen!$A$3:$B$52,2,FALSE),0)</f>
        <v>0</v>
      </c>
      <c r="O39" s="30">
        <f>IF(Rang!O39&gt;0,VLOOKUP(Rang!O39,Einstellungen!$A$3:$B$52,2,FALSE),0)</f>
        <v>0</v>
      </c>
      <c r="P39" s="30">
        <f>IF(Rang!P39&gt;0,VLOOKUP(Rang!P39,Einstellungen!$A$3:$B$52,2,FALSE),0)</f>
        <v>0</v>
      </c>
      <c r="Q39" s="30">
        <f>IF(Rang!Q39&gt;0,VLOOKUP(Rang!Q39,Einstellungen!$A$3:$B$52,2,FALSE),0)</f>
        <v>0</v>
      </c>
      <c r="R39" s="30">
        <f>IF(Rang!R39&gt;0,VLOOKUP(Rang!R39,Einstellungen!$A$3:$B$52,2,FALSE),0)</f>
        <v>0</v>
      </c>
      <c r="S39" s="30">
        <f>IF(Rang!S39&gt;0,VLOOKUP(Rang!S39,Einstellungen!$A$3:$B$52,2,FALSE),0)</f>
        <v>0</v>
      </c>
      <c r="T39" s="30">
        <f>IF(Rang!T39&gt;0,VLOOKUP(Rang!T39,Einstellungen!$A$3:$B$52,2,FALSE),0)</f>
        <v>0</v>
      </c>
      <c r="U39" s="157">
        <f>IF(Rang!U39&gt;0,VLOOKUP(Rang!U39,Einstellungen!$A$3:$B$52,2,FALSE),0)</f>
        <v>0</v>
      </c>
      <c r="V39" s="161">
        <f t="shared" si="46"/>
        <v>0</v>
      </c>
      <c r="W39" s="53">
        <f t="shared" si="47"/>
        <v>0</v>
      </c>
      <c r="X39" s="164">
        <f t="shared" si="48"/>
        <v>0</v>
      </c>
      <c r="Y39" s="169">
        <f t="shared" si="49"/>
        <v>0</v>
      </c>
      <c r="Z39" s="166">
        <f t="shared" si="50"/>
        <v>0</v>
      </c>
      <c r="AA39" s="183">
        <f t="shared" si="51"/>
        <v>0</v>
      </c>
      <c r="AB39" s="148">
        <f t="shared" si="52"/>
        <v>101</v>
      </c>
      <c r="AC39" s="147">
        <f t="shared" si="53"/>
        <v>101</v>
      </c>
      <c r="AD39" s="23">
        <f t="shared" si="54"/>
        <v>0</v>
      </c>
      <c r="AE39" s="20">
        <f t="shared" si="55"/>
        <v>0</v>
      </c>
      <c r="AF39" s="20">
        <f t="shared" ref="AF39:AX39" si="59">LARGE($B39:$U39,AF$3)+AE39</f>
        <v>0</v>
      </c>
      <c r="AG39" s="20">
        <f t="shared" si="59"/>
        <v>0</v>
      </c>
      <c r="AH39" s="20">
        <f t="shared" si="59"/>
        <v>0</v>
      </c>
      <c r="AI39" s="20">
        <f t="shared" si="59"/>
        <v>0</v>
      </c>
      <c r="AJ39" s="20">
        <f t="shared" si="59"/>
        <v>0</v>
      </c>
      <c r="AK39" s="20">
        <f t="shared" si="59"/>
        <v>0</v>
      </c>
      <c r="AL39" s="20">
        <f t="shared" si="59"/>
        <v>0</v>
      </c>
      <c r="AM39" s="20">
        <f t="shared" si="59"/>
        <v>0</v>
      </c>
      <c r="AN39" s="20">
        <f t="shared" si="59"/>
        <v>0</v>
      </c>
      <c r="AO39" s="20">
        <f t="shared" si="59"/>
        <v>0</v>
      </c>
      <c r="AP39" s="20">
        <f t="shared" si="59"/>
        <v>0</v>
      </c>
      <c r="AQ39" s="20">
        <f t="shared" si="59"/>
        <v>0</v>
      </c>
      <c r="AR39" s="20">
        <f t="shared" si="59"/>
        <v>0</v>
      </c>
      <c r="AS39" s="20">
        <f t="shared" si="59"/>
        <v>0</v>
      </c>
      <c r="AT39" s="20">
        <f t="shared" si="59"/>
        <v>0</v>
      </c>
      <c r="AU39" s="20">
        <f t="shared" si="59"/>
        <v>0</v>
      </c>
      <c r="AV39" s="20">
        <f t="shared" si="59"/>
        <v>0</v>
      </c>
      <c r="AW39" s="20">
        <f t="shared" si="59"/>
        <v>0</v>
      </c>
      <c r="AX39" s="20">
        <f t="shared" si="59"/>
        <v>0</v>
      </c>
      <c r="AZ39" s="68">
        <f t="shared" si="4"/>
        <v>0</v>
      </c>
      <c r="BA39" s="64">
        <f t="shared" si="21"/>
        <v>0</v>
      </c>
      <c r="BB39" s="3">
        <f t="shared" si="5"/>
        <v>0</v>
      </c>
      <c r="BC39">
        <f>IF(X39&gt;0,VLOOKUP(A39,Rang!$A$4:$AU$53,47,FALSE))/1000</f>
        <v>0</v>
      </c>
    </row>
    <row r="40" spans="1:55" hidden="1">
      <c r="A40" s="178" t="str">
        <f>IF(Runden!A40="","",Runden!A40)</f>
        <v/>
      </c>
      <c r="B40" s="174">
        <f>IF(Rang!B40&gt;0,VLOOKUP(Rang!B40,Einstellungen!$A$3:$B$52,2,FALSE),0)</f>
        <v>0</v>
      </c>
      <c r="C40" s="30">
        <f>IF(Rang!C40&gt;0,VLOOKUP(Rang!C40,Einstellungen!$A$3:$B$52,2,FALSE),0)</f>
        <v>0</v>
      </c>
      <c r="D40" s="30">
        <f>IF(Rang!D40&gt;0,VLOOKUP(Rang!D40,Einstellungen!$A$3:$B$52,2,FALSE),0)</f>
        <v>0</v>
      </c>
      <c r="E40" s="30">
        <f>IF(Rang!E40&gt;0,VLOOKUP(Rang!E40,Einstellungen!$A$3:$B$52,2,FALSE),0)</f>
        <v>0</v>
      </c>
      <c r="F40" s="30">
        <f>IF(Rang!F40&gt;0,VLOOKUP(Rang!F40,Einstellungen!$A$3:$B$52,2,FALSE),0)</f>
        <v>0</v>
      </c>
      <c r="G40" s="30">
        <f>IF(Rang!G40&gt;0,VLOOKUP(Rang!G40,Einstellungen!$A$3:$B$52,2,FALSE),0)</f>
        <v>0</v>
      </c>
      <c r="H40" s="30">
        <f>IF(Rang!H40&gt;0,VLOOKUP(Rang!H40,Einstellungen!$A$3:$B$52,2,FALSE),0)</f>
        <v>0</v>
      </c>
      <c r="I40" s="30">
        <f>IF(Rang!I40&gt;0,VLOOKUP(Rang!I40,Einstellungen!$A$3:$B$52,2,FALSE),0)</f>
        <v>0</v>
      </c>
      <c r="J40" s="30">
        <f>IF(Rang!J40&gt;0,VLOOKUP(Rang!J40,Einstellungen!$A$3:$B$52,2,FALSE),0)</f>
        <v>0</v>
      </c>
      <c r="K40" s="30">
        <f>IF(Rang!K40&gt;0,VLOOKUP(Rang!K40,Einstellungen!$A$3:$B$52,2,FALSE),0)</f>
        <v>0</v>
      </c>
      <c r="L40" s="30">
        <f>IF(Rang!L40&gt;0,VLOOKUP(Rang!L40,Einstellungen!$A$3:$B$52,2,FALSE),0)</f>
        <v>0</v>
      </c>
      <c r="M40" s="30">
        <f>IF(Rang!M40&gt;0,VLOOKUP(Rang!M40,Einstellungen!$A$3:$B$52,2,FALSE),0)</f>
        <v>0</v>
      </c>
      <c r="N40" s="30">
        <f>IF(Rang!N40&gt;0,VLOOKUP(Rang!N40,Einstellungen!$A$3:$B$52,2,FALSE),0)</f>
        <v>0</v>
      </c>
      <c r="O40" s="30">
        <f>IF(Rang!O40&gt;0,VLOOKUP(Rang!O40,Einstellungen!$A$3:$B$52,2,FALSE),0)</f>
        <v>0</v>
      </c>
      <c r="P40" s="30">
        <f>IF(Rang!P40&gt;0,VLOOKUP(Rang!P40,Einstellungen!$A$3:$B$52,2,FALSE),0)</f>
        <v>0</v>
      </c>
      <c r="Q40" s="30">
        <f>IF(Rang!Q40&gt;0,VLOOKUP(Rang!Q40,Einstellungen!$A$3:$B$52,2,FALSE),0)</f>
        <v>0</v>
      </c>
      <c r="R40" s="30">
        <f>IF(Rang!R40&gt;0,VLOOKUP(Rang!R40,Einstellungen!$A$3:$B$52,2,FALSE),0)</f>
        <v>0</v>
      </c>
      <c r="S40" s="30">
        <f>IF(Rang!S40&gt;0,VLOOKUP(Rang!S40,Einstellungen!$A$3:$B$52,2,FALSE),0)</f>
        <v>0</v>
      </c>
      <c r="T40" s="30">
        <f>IF(Rang!T40&gt;0,VLOOKUP(Rang!T40,Einstellungen!$A$3:$B$52,2,FALSE),0)</f>
        <v>0</v>
      </c>
      <c r="U40" s="157">
        <f>IF(Rang!U40&gt;0,VLOOKUP(Rang!U40,Einstellungen!$A$3:$B$52,2,FALSE),0)</f>
        <v>0</v>
      </c>
      <c r="V40" s="161">
        <f t="shared" si="46"/>
        <v>0</v>
      </c>
      <c r="W40" s="53">
        <f t="shared" si="47"/>
        <v>0</v>
      </c>
      <c r="X40" s="164">
        <f t="shared" si="48"/>
        <v>0</v>
      </c>
      <c r="Y40" s="169">
        <f t="shared" si="49"/>
        <v>0</v>
      </c>
      <c r="Z40" s="166">
        <f t="shared" si="50"/>
        <v>0</v>
      </c>
      <c r="AA40" s="183">
        <f t="shared" si="51"/>
        <v>0</v>
      </c>
      <c r="AB40" s="148">
        <f t="shared" si="52"/>
        <v>101</v>
      </c>
      <c r="AC40" s="147">
        <f t="shared" si="53"/>
        <v>101</v>
      </c>
      <c r="AD40" s="23">
        <f t="shared" si="54"/>
        <v>0</v>
      </c>
      <c r="AE40" s="20">
        <f t="shared" si="55"/>
        <v>0</v>
      </c>
      <c r="AF40" s="20">
        <f t="shared" ref="AF40:AX40" si="60">LARGE($B40:$U40,AF$3)+AE40</f>
        <v>0</v>
      </c>
      <c r="AG40" s="20">
        <f t="shared" si="60"/>
        <v>0</v>
      </c>
      <c r="AH40" s="20">
        <f t="shared" si="60"/>
        <v>0</v>
      </c>
      <c r="AI40" s="20">
        <f t="shared" si="60"/>
        <v>0</v>
      </c>
      <c r="AJ40" s="20">
        <f t="shared" si="60"/>
        <v>0</v>
      </c>
      <c r="AK40" s="20">
        <f t="shared" si="60"/>
        <v>0</v>
      </c>
      <c r="AL40" s="20">
        <f t="shared" si="60"/>
        <v>0</v>
      </c>
      <c r="AM40" s="20">
        <f t="shared" si="60"/>
        <v>0</v>
      </c>
      <c r="AN40" s="20">
        <f t="shared" si="60"/>
        <v>0</v>
      </c>
      <c r="AO40" s="20">
        <f t="shared" si="60"/>
        <v>0</v>
      </c>
      <c r="AP40" s="20">
        <f t="shared" si="60"/>
        <v>0</v>
      </c>
      <c r="AQ40" s="20">
        <f t="shared" si="60"/>
        <v>0</v>
      </c>
      <c r="AR40" s="20">
        <f t="shared" si="60"/>
        <v>0</v>
      </c>
      <c r="AS40" s="20">
        <f t="shared" si="60"/>
        <v>0</v>
      </c>
      <c r="AT40" s="20">
        <f t="shared" si="60"/>
        <v>0</v>
      </c>
      <c r="AU40" s="20">
        <f t="shared" si="60"/>
        <v>0</v>
      </c>
      <c r="AV40" s="20">
        <f t="shared" si="60"/>
        <v>0</v>
      </c>
      <c r="AW40" s="20">
        <f t="shared" si="60"/>
        <v>0</v>
      </c>
      <c r="AX40" s="20">
        <f t="shared" si="60"/>
        <v>0</v>
      </c>
      <c r="AZ40" s="68">
        <f t="shared" si="4"/>
        <v>0</v>
      </c>
      <c r="BA40" s="64">
        <f t="shared" si="21"/>
        <v>0</v>
      </c>
      <c r="BB40" s="3">
        <f t="shared" si="5"/>
        <v>0</v>
      </c>
      <c r="BC40">
        <f>IF(X40&gt;0,VLOOKUP(A40,Rang!$A$4:$AU$53,47,FALSE))/1000</f>
        <v>0</v>
      </c>
    </row>
    <row r="41" spans="1:55" hidden="1">
      <c r="A41" s="178" t="str">
        <f>IF(Runden!A41="","",Runden!A41)</f>
        <v/>
      </c>
      <c r="B41" s="174">
        <f>IF(Rang!B41&gt;0,VLOOKUP(Rang!B41,Einstellungen!$A$3:$B$52,2,FALSE),0)</f>
        <v>0</v>
      </c>
      <c r="C41" s="30">
        <f>IF(Rang!C41&gt;0,VLOOKUP(Rang!C41,Einstellungen!$A$3:$B$52,2,FALSE),0)</f>
        <v>0</v>
      </c>
      <c r="D41" s="30">
        <f>IF(Rang!D41&gt;0,VLOOKUP(Rang!D41,Einstellungen!$A$3:$B$52,2,FALSE),0)</f>
        <v>0</v>
      </c>
      <c r="E41" s="30">
        <f>IF(Rang!E41&gt;0,VLOOKUP(Rang!E41,Einstellungen!$A$3:$B$52,2,FALSE),0)</f>
        <v>0</v>
      </c>
      <c r="F41" s="30">
        <f>IF(Rang!F41&gt;0,VLOOKUP(Rang!F41,Einstellungen!$A$3:$B$52,2,FALSE),0)</f>
        <v>0</v>
      </c>
      <c r="G41" s="30">
        <f>IF(Rang!G41&gt;0,VLOOKUP(Rang!G41,Einstellungen!$A$3:$B$52,2,FALSE),0)</f>
        <v>0</v>
      </c>
      <c r="H41" s="30">
        <f>IF(Rang!H41&gt;0,VLOOKUP(Rang!H41,Einstellungen!$A$3:$B$52,2,FALSE),0)</f>
        <v>0</v>
      </c>
      <c r="I41" s="30">
        <f>IF(Rang!I41&gt;0,VLOOKUP(Rang!I41,Einstellungen!$A$3:$B$52,2,FALSE),0)</f>
        <v>0</v>
      </c>
      <c r="J41" s="30">
        <f>IF(Rang!J41&gt;0,VLOOKUP(Rang!J41,Einstellungen!$A$3:$B$52,2,FALSE),0)</f>
        <v>0</v>
      </c>
      <c r="K41" s="30">
        <f>IF(Rang!K41&gt;0,VLOOKUP(Rang!K41,Einstellungen!$A$3:$B$52,2,FALSE),0)</f>
        <v>0</v>
      </c>
      <c r="L41" s="30">
        <f>IF(Rang!L41&gt;0,VLOOKUP(Rang!L41,Einstellungen!$A$3:$B$52,2,FALSE),0)</f>
        <v>0</v>
      </c>
      <c r="M41" s="30">
        <f>IF(Rang!M41&gt;0,VLOOKUP(Rang!M41,Einstellungen!$A$3:$B$52,2,FALSE),0)</f>
        <v>0</v>
      </c>
      <c r="N41" s="30">
        <f>IF(Rang!N41&gt;0,VLOOKUP(Rang!N41,Einstellungen!$A$3:$B$52,2,FALSE),0)</f>
        <v>0</v>
      </c>
      <c r="O41" s="30">
        <f>IF(Rang!O41&gt;0,VLOOKUP(Rang!O41,Einstellungen!$A$3:$B$52,2,FALSE),0)</f>
        <v>0</v>
      </c>
      <c r="P41" s="30">
        <f>IF(Rang!P41&gt;0,VLOOKUP(Rang!P41,Einstellungen!$A$3:$B$52,2,FALSE),0)</f>
        <v>0</v>
      </c>
      <c r="Q41" s="30">
        <f>IF(Rang!Q41&gt;0,VLOOKUP(Rang!Q41,Einstellungen!$A$3:$B$52,2,FALSE),0)</f>
        <v>0</v>
      </c>
      <c r="R41" s="30">
        <f>IF(Rang!R41&gt;0,VLOOKUP(Rang!R41,Einstellungen!$A$3:$B$52,2,FALSE),0)</f>
        <v>0</v>
      </c>
      <c r="S41" s="30">
        <f>IF(Rang!S41&gt;0,VLOOKUP(Rang!S41,Einstellungen!$A$3:$B$52,2,FALSE),0)</f>
        <v>0</v>
      </c>
      <c r="T41" s="30">
        <f>IF(Rang!T41&gt;0,VLOOKUP(Rang!T41,Einstellungen!$A$3:$B$52,2,FALSE),0)</f>
        <v>0</v>
      </c>
      <c r="U41" s="157">
        <f>IF(Rang!U41&gt;0,VLOOKUP(Rang!U41,Einstellungen!$A$3:$B$52,2,FALSE),0)</f>
        <v>0</v>
      </c>
      <c r="V41" s="161">
        <f t="shared" si="46"/>
        <v>0</v>
      </c>
      <c r="W41" s="53">
        <f t="shared" si="47"/>
        <v>0</v>
      </c>
      <c r="X41" s="164">
        <f t="shared" si="48"/>
        <v>0</v>
      </c>
      <c r="Y41" s="169">
        <f t="shared" si="49"/>
        <v>0</v>
      </c>
      <c r="Z41" s="166">
        <f t="shared" si="50"/>
        <v>0</v>
      </c>
      <c r="AA41" s="183">
        <f t="shared" si="51"/>
        <v>0</v>
      </c>
      <c r="AB41" s="148">
        <f t="shared" si="52"/>
        <v>101</v>
      </c>
      <c r="AC41" s="147">
        <f t="shared" si="53"/>
        <v>101</v>
      </c>
      <c r="AD41" s="23">
        <f t="shared" si="54"/>
        <v>0</v>
      </c>
      <c r="AE41" s="20">
        <f t="shared" si="55"/>
        <v>0</v>
      </c>
      <c r="AF41" s="20">
        <f t="shared" ref="AF41:AX41" si="61">LARGE($B41:$U41,AF$3)+AE41</f>
        <v>0</v>
      </c>
      <c r="AG41" s="20">
        <f t="shared" si="61"/>
        <v>0</v>
      </c>
      <c r="AH41" s="20">
        <f t="shared" si="61"/>
        <v>0</v>
      </c>
      <c r="AI41" s="20">
        <f t="shared" si="61"/>
        <v>0</v>
      </c>
      <c r="AJ41" s="20">
        <f t="shared" si="61"/>
        <v>0</v>
      </c>
      <c r="AK41" s="20">
        <f t="shared" si="61"/>
        <v>0</v>
      </c>
      <c r="AL41" s="20">
        <f t="shared" si="61"/>
        <v>0</v>
      </c>
      <c r="AM41" s="20">
        <f t="shared" si="61"/>
        <v>0</v>
      </c>
      <c r="AN41" s="20">
        <f t="shared" si="61"/>
        <v>0</v>
      </c>
      <c r="AO41" s="20">
        <f t="shared" si="61"/>
        <v>0</v>
      </c>
      <c r="AP41" s="20">
        <f t="shared" si="61"/>
        <v>0</v>
      </c>
      <c r="AQ41" s="20">
        <f t="shared" si="61"/>
        <v>0</v>
      </c>
      <c r="AR41" s="20">
        <f t="shared" si="61"/>
        <v>0</v>
      </c>
      <c r="AS41" s="20">
        <f t="shared" si="61"/>
        <v>0</v>
      </c>
      <c r="AT41" s="20">
        <f t="shared" si="61"/>
        <v>0</v>
      </c>
      <c r="AU41" s="20">
        <f t="shared" si="61"/>
        <v>0</v>
      </c>
      <c r="AV41" s="20">
        <f t="shared" si="61"/>
        <v>0</v>
      </c>
      <c r="AW41" s="20">
        <f t="shared" si="61"/>
        <v>0</v>
      </c>
      <c r="AX41" s="20">
        <f t="shared" si="61"/>
        <v>0</v>
      </c>
      <c r="AZ41" s="68">
        <f t="shared" si="4"/>
        <v>0</v>
      </c>
      <c r="BA41" s="64">
        <f t="shared" si="21"/>
        <v>0</v>
      </c>
      <c r="BB41" s="3">
        <f t="shared" si="5"/>
        <v>0</v>
      </c>
      <c r="BC41">
        <f>IF(X41&gt;0,VLOOKUP(A41,Rang!$A$4:$AU$53,47,FALSE))/1000</f>
        <v>0</v>
      </c>
    </row>
    <row r="42" spans="1:55" hidden="1">
      <c r="A42" s="178" t="str">
        <f>IF(Runden!A42="","",Runden!A42)</f>
        <v/>
      </c>
      <c r="B42" s="174">
        <f>IF(Rang!B42&gt;0,VLOOKUP(Rang!B42,Einstellungen!$A$3:$B$52,2,FALSE),0)</f>
        <v>0</v>
      </c>
      <c r="C42" s="30">
        <f>IF(Rang!C42&gt;0,VLOOKUP(Rang!C42,Einstellungen!$A$3:$B$52,2,FALSE),0)</f>
        <v>0</v>
      </c>
      <c r="D42" s="30">
        <f>IF(Rang!D42&gt;0,VLOOKUP(Rang!D42,Einstellungen!$A$3:$B$52,2,FALSE),0)</f>
        <v>0</v>
      </c>
      <c r="E42" s="30">
        <f>IF(Rang!E42&gt;0,VLOOKUP(Rang!E42,Einstellungen!$A$3:$B$52,2,FALSE),0)</f>
        <v>0</v>
      </c>
      <c r="F42" s="30">
        <f>IF(Rang!F42&gt;0,VLOOKUP(Rang!F42,Einstellungen!$A$3:$B$52,2,FALSE),0)</f>
        <v>0</v>
      </c>
      <c r="G42" s="30">
        <f>IF(Rang!G42&gt;0,VLOOKUP(Rang!G42,Einstellungen!$A$3:$B$52,2,FALSE),0)</f>
        <v>0</v>
      </c>
      <c r="H42" s="30">
        <f>IF(Rang!H42&gt;0,VLOOKUP(Rang!H42,Einstellungen!$A$3:$B$52,2,FALSE),0)</f>
        <v>0</v>
      </c>
      <c r="I42" s="30">
        <f>IF(Rang!I42&gt;0,VLOOKUP(Rang!I42,Einstellungen!$A$3:$B$52,2,FALSE),0)</f>
        <v>0</v>
      </c>
      <c r="J42" s="30">
        <f>IF(Rang!J42&gt;0,VLOOKUP(Rang!J42,Einstellungen!$A$3:$B$52,2,FALSE),0)</f>
        <v>0</v>
      </c>
      <c r="K42" s="30">
        <f>IF(Rang!K42&gt;0,VLOOKUP(Rang!K42,Einstellungen!$A$3:$B$52,2,FALSE),0)</f>
        <v>0</v>
      </c>
      <c r="L42" s="30">
        <f>IF(Rang!L42&gt;0,VLOOKUP(Rang!L42,Einstellungen!$A$3:$B$52,2,FALSE),0)</f>
        <v>0</v>
      </c>
      <c r="M42" s="30">
        <f>IF(Rang!M42&gt;0,VLOOKUP(Rang!M42,Einstellungen!$A$3:$B$52,2,FALSE),0)</f>
        <v>0</v>
      </c>
      <c r="N42" s="30">
        <f>IF(Rang!N42&gt;0,VLOOKUP(Rang!N42,Einstellungen!$A$3:$B$52,2,FALSE),0)</f>
        <v>0</v>
      </c>
      <c r="O42" s="30">
        <f>IF(Rang!O42&gt;0,VLOOKUP(Rang!O42,Einstellungen!$A$3:$B$52,2,FALSE),0)</f>
        <v>0</v>
      </c>
      <c r="P42" s="30">
        <f>IF(Rang!P42&gt;0,VLOOKUP(Rang!P42,Einstellungen!$A$3:$B$52,2,FALSE),0)</f>
        <v>0</v>
      </c>
      <c r="Q42" s="30">
        <f>IF(Rang!Q42&gt;0,VLOOKUP(Rang!Q42,Einstellungen!$A$3:$B$52,2,FALSE),0)</f>
        <v>0</v>
      </c>
      <c r="R42" s="30">
        <f>IF(Rang!R42&gt;0,VLOOKUP(Rang!R42,Einstellungen!$A$3:$B$52,2,FALSE),0)</f>
        <v>0</v>
      </c>
      <c r="S42" s="30">
        <f>IF(Rang!S42&gt;0,VLOOKUP(Rang!S42,Einstellungen!$A$3:$B$52,2,FALSE),0)</f>
        <v>0</v>
      </c>
      <c r="T42" s="30">
        <f>IF(Rang!T42&gt;0,VLOOKUP(Rang!T42,Einstellungen!$A$3:$B$52,2,FALSE),0)</f>
        <v>0</v>
      </c>
      <c r="U42" s="157">
        <f>IF(Rang!U42&gt;0,VLOOKUP(Rang!U42,Einstellungen!$A$3:$B$52,2,FALSE),0)</f>
        <v>0</v>
      </c>
      <c r="V42" s="161">
        <f t="shared" si="46"/>
        <v>0</v>
      </c>
      <c r="W42" s="53">
        <f t="shared" si="47"/>
        <v>0</v>
      </c>
      <c r="X42" s="164">
        <f t="shared" si="48"/>
        <v>0</v>
      </c>
      <c r="Y42" s="169">
        <f t="shared" si="49"/>
        <v>0</v>
      </c>
      <c r="Z42" s="166">
        <f t="shared" si="50"/>
        <v>0</v>
      </c>
      <c r="AA42" s="183">
        <f t="shared" si="51"/>
        <v>0</v>
      </c>
      <c r="AB42" s="148">
        <f t="shared" si="52"/>
        <v>101</v>
      </c>
      <c r="AC42" s="147">
        <f t="shared" si="53"/>
        <v>101</v>
      </c>
      <c r="AD42" s="23">
        <f t="shared" si="54"/>
        <v>0</v>
      </c>
      <c r="AE42" s="20">
        <f t="shared" si="55"/>
        <v>0</v>
      </c>
      <c r="AF42" s="20">
        <f t="shared" ref="AF42:AX42" si="62">LARGE($B42:$U42,AF$3)+AE42</f>
        <v>0</v>
      </c>
      <c r="AG42" s="20">
        <f t="shared" si="62"/>
        <v>0</v>
      </c>
      <c r="AH42" s="20">
        <f t="shared" si="62"/>
        <v>0</v>
      </c>
      <c r="AI42" s="20">
        <f t="shared" si="62"/>
        <v>0</v>
      </c>
      <c r="AJ42" s="20">
        <f t="shared" si="62"/>
        <v>0</v>
      </c>
      <c r="AK42" s="20">
        <f t="shared" si="62"/>
        <v>0</v>
      </c>
      <c r="AL42" s="20">
        <f t="shared" si="62"/>
        <v>0</v>
      </c>
      <c r="AM42" s="20">
        <f t="shared" si="62"/>
        <v>0</v>
      </c>
      <c r="AN42" s="20">
        <f t="shared" si="62"/>
        <v>0</v>
      </c>
      <c r="AO42" s="20">
        <f t="shared" si="62"/>
        <v>0</v>
      </c>
      <c r="AP42" s="20">
        <f t="shared" si="62"/>
        <v>0</v>
      </c>
      <c r="AQ42" s="20">
        <f t="shared" si="62"/>
        <v>0</v>
      </c>
      <c r="AR42" s="20">
        <f t="shared" si="62"/>
        <v>0</v>
      </c>
      <c r="AS42" s="20">
        <f t="shared" si="62"/>
        <v>0</v>
      </c>
      <c r="AT42" s="20">
        <f t="shared" si="62"/>
        <v>0</v>
      </c>
      <c r="AU42" s="20">
        <f t="shared" si="62"/>
        <v>0</v>
      </c>
      <c r="AV42" s="20">
        <f t="shared" si="62"/>
        <v>0</v>
      </c>
      <c r="AW42" s="20">
        <f t="shared" si="62"/>
        <v>0</v>
      </c>
      <c r="AX42" s="20">
        <f t="shared" si="62"/>
        <v>0</v>
      </c>
      <c r="AZ42" s="68">
        <f t="shared" si="4"/>
        <v>0</v>
      </c>
      <c r="BA42" s="64">
        <f t="shared" si="21"/>
        <v>0</v>
      </c>
      <c r="BB42" s="3">
        <f t="shared" si="5"/>
        <v>0</v>
      </c>
      <c r="BC42">
        <f>IF(X42&gt;0,VLOOKUP(A42,Rang!$A$4:$AU$53,47,FALSE))/1000</f>
        <v>0</v>
      </c>
    </row>
    <row r="43" spans="1:55" hidden="1">
      <c r="A43" s="178" t="str">
        <f>IF(Runden!A43="","",Runden!A43)</f>
        <v/>
      </c>
      <c r="B43" s="174">
        <f>IF(Rang!B43&gt;0,VLOOKUP(Rang!B43,Einstellungen!$A$3:$B$52,2,FALSE),0)</f>
        <v>0</v>
      </c>
      <c r="C43" s="30">
        <f>IF(Rang!C43&gt;0,VLOOKUP(Rang!C43,Einstellungen!$A$3:$B$52,2,FALSE),0)</f>
        <v>0</v>
      </c>
      <c r="D43" s="30">
        <f>IF(Rang!D43&gt;0,VLOOKUP(Rang!D43,Einstellungen!$A$3:$B$52,2,FALSE),0)</f>
        <v>0</v>
      </c>
      <c r="E43" s="30">
        <f>IF(Rang!E43&gt;0,VLOOKUP(Rang!E43,Einstellungen!$A$3:$B$52,2,FALSE),0)</f>
        <v>0</v>
      </c>
      <c r="F43" s="30">
        <f>IF(Rang!F43&gt;0,VLOOKUP(Rang!F43,Einstellungen!$A$3:$B$52,2,FALSE),0)</f>
        <v>0</v>
      </c>
      <c r="G43" s="30">
        <f>IF(Rang!G43&gt;0,VLOOKUP(Rang!G43,Einstellungen!$A$3:$B$52,2,FALSE),0)</f>
        <v>0</v>
      </c>
      <c r="H43" s="30">
        <f>IF(Rang!H43&gt;0,VLOOKUP(Rang!H43,Einstellungen!$A$3:$B$52,2,FALSE),0)</f>
        <v>0</v>
      </c>
      <c r="I43" s="30">
        <f>IF(Rang!I43&gt;0,VLOOKUP(Rang!I43,Einstellungen!$A$3:$B$52,2,FALSE),0)</f>
        <v>0</v>
      </c>
      <c r="J43" s="30">
        <f>IF(Rang!J43&gt;0,VLOOKUP(Rang!J43,Einstellungen!$A$3:$B$52,2,FALSE),0)</f>
        <v>0</v>
      </c>
      <c r="K43" s="30">
        <f>IF(Rang!K43&gt;0,VLOOKUP(Rang!K43,Einstellungen!$A$3:$B$52,2,FALSE),0)</f>
        <v>0</v>
      </c>
      <c r="L43" s="30">
        <f>IF(Rang!L43&gt;0,VLOOKUP(Rang!L43,Einstellungen!$A$3:$B$52,2,FALSE),0)</f>
        <v>0</v>
      </c>
      <c r="M43" s="30">
        <f>IF(Rang!M43&gt;0,VLOOKUP(Rang!M43,Einstellungen!$A$3:$B$52,2,FALSE),0)</f>
        <v>0</v>
      </c>
      <c r="N43" s="30">
        <f>IF(Rang!N43&gt;0,VLOOKUP(Rang!N43,Einstellungen!$A$3:$B$52,2,FALSE),0)</f>
        <v>0</v>
      </c>
      <c r="O43" s="30">
        <f>IF(Rang!O43&gt;0,VLOOKUP(Rang!O43,Einstellungen!$A$3:$B$52,2,FALSE),0)</f>
        <v>0</v>
      </c>
      <c r="P43" s="30">
        <f>IF(Rang!P43&gt;0,VLOOKUP(Rang!P43,Einstellungen!$A$3:$B$52,2,FALSE),0)</f>
        <v>0</v>
      </c>
      <c r="Q43" s="30">
        <f>IF(Rang!Q43&gt;0,VLOOKUP(Rang!Q43,Einstellungen!$A$3:$B$52,2,FALSE),0)</f>
        <v>0</v>
      </c>
      <c r="R43" s="30">
        <f>IF(Rang!R43&gt;0,VLOOKUP(Rang!R43,Einstellungen!$A$3:$B$52,2,FALSE),0)</f>
        <v>0</v>
      </c>
      <c r="S43" s="30">
        <f>IF(Rang!S43&gt;0,VLOOKUP(Rang!S43,Einstellungen!$A$3:$B$52,2,FALSE),0)</f>
        <v>0</v>
      </c>
      <c r="T43" s="30">
        <f>IF(Rang!T43&gt;0,VLOOKUP(Rang!T43,Einstellungen!$A$3:$B$52,2,FALSE),0)</f>
        <v>0</v>
      </c>
      <c r="U43" s="157">
        <f>IF(Rang!U43&gt;0,VLOOKUP(Rang!U43,Einstellungen!$A$3:$B$52,2,FALSE),0)</f>
        <v>0</v>
      </c>
      <c r="V43" s="161">
        <f t="shared" si="46"/>
        <v>0</v>
      </c>
      <c r="W43" s="53">
        <f t="shared" si="47"/>
        <v>0</v>
      </c>
      <c r="X43" s="164">
        <f t="shared" si="48"/>
        <v>0</v>
      </c>
      <c r="Y43" s="169">
        <f t="shared" si="49"/>
        <v>0</v>
      </c>
      <c r="Z43" s="166">
        <f t="shared" si="50"/>
        <v>0</v>
      </c>
      <c r="AA43" s="183">
        <f t="shared" si="51"/>
        <v>0</v>
      </c>
      <c r="AB43" s="148">
        <f t="shared" si="52"/>
        <v>101</v>
      </c>
      <c r="AC43" s="147">
        <f t="shared" si="53"/>
        <v>101</v>
      </c>
      <c r="AD43" s="23">
        <f t="shared" si="54"/>
        <v>0</v>
      </c>
      <c r="AE43" s="20">
        <f t="shared" si="55"/>
        <v>0</v>
      </c>
      <c r="AF43" s="20">
        <f t="shared" ref="AF43:AX43" si="63">LARGE($B43:$U43,AF$3)+AE43</f>
        <v>0</v>
      </c>
      <c r="AG43" s="20">
        <f t="shared" si="63"/>
        <v>0</v>
      </c>
      <c r="AH43" s="20">
        <f t="shared" si="63"/>
        <v>0</v>
      </c>
      <c r="AI43" s="20">
        <f t="shared" si="63"/>
        <v>0</v>
      </c>
      <c r="AJ43" s="20">
        <f t="shared" si="63"/>
        <v>0</v>
      </c>
      <c r="AK43" s="20">
        <f t="shared" si="63"/>
        <v>0</v>
      </c>
      <c r="AL43" s="20">
        <f t="shared" si="63"/>
        <v>0</v>
      </c>
      <c r="AM43" s="20">
        <f t="shared" si="63"/>
        <v>0</v>
      </c>
      <c r="AN43" s="20">
        <f t="shared" si="63"/>
        <v>0</v>
      </c>
      <c r="AO43" s="20">
        <f t="shared" si="63"/>
        <v>0</v>
      </c>
      <c r="AP43" s="20">
        <f t="shared" si="63"/>
        <v>0</v>
      </c>
      <c r="AQ43" s="20">
        <f t="shared" si="63"/>
        <v>0</v>
      </c>
      <c r="AR43" s="20">
        <f t="shared" si="63"/>
        <v>0</v>
      </c>
      <c r="AS43" s="20">
        <f t="shared" si="63"/>
        <v>0</v>
      </c>
      <c r="AT43" s="20">
        <f t="shared" si="63"/>
        <v>0</v>
      </c>
      <c r="AU43" s="20">
        <f t="shared" si="63"/>
        <v>0</v>
      </c>
      <c r="AV43" s="20">
        <f t="shared" si="63"/>
        <v>0</v>
      </c>
      <c r="AW43" s="20">
        <f t="shared" si="63"/>
        <v>0</v>
      </c>
      <c r="AX43" s="20">
        <f t="shared" si="63"/>
        <v>0</v>
      </c>
      <c r="AZ43" s="68">
        <f t="shared" si="4"/>
        <v>0</v>
      </c>
      <c r="BA43" s="64">
        <f t="shared" si="21"/>
        <v>0</v>
      </c>
      <c r="BB43" s="3">
        <f t="shared" si="5"/>
        <v>0</v>
      </c>
      <c r="BC43">
        <f>IF(X43&gt;0,VLOOKUP(A43,Rang!$A$4:$AU$53,47,FALSE))/1000</f>
        <v>0</v>
      </c>
    </row>
    <row r="44" spans="1:55" hidden="1">
      <c r="A44" s="178" t="str">
        <f>IF(Runden!A44="","",Runden!A44)</f>
        <v/>
      </c>
      <c r="B44" s="174">
        <f>IF(Rang!B44&gt;0,VLOOKUP(Rang!B44,Einstellungen!$A$3:$B$52,2,FALSE),0)</f>
        <v>0</v>
      </c>
      <c r="C44" s="30">
        <f>IF(Rang!C44&gt;0,VLOOKUP(Rang!C44,Einstellungen!$A$3:$B$52,2,FALSE),0)</f>
        <v>0</v>
      </c>
      <c r="D44" s="30">
        <f>IF(Rang!D44&gt;0,VLOOKUP(Rang!D44,Einstellungen!$A$3:$B$52,2,FALSE),0)</f>
        <v>0</v>
      </c>
      <c r="E44" s="30">
        <f>IF(Rang!E44&gt;0,VLOOKUP(Rang!E44,Einstellungen!$A$3:$B$52,2,FALSE),0)</f>
        <v>0</v>
      </c>
      <c r="F44" s="30">
        <f>IF(Rang!F44&gt;0,VLOOKUP(Rang!F44,Einstellungen!$A$3:$B$52,2,FALSE),0)</f>
        <v>0</v>
      </c>
      <c r="G44" s="30">
        <f>IF(Rang!G44&gt;0,VLOOKUP(Rang!G44,Einstellungen!$A$3:$B$52,2,FALSE),0)</f>
        <v>0</v>
      </c>
      <c r="H44" s="30">
        <f>IF(Rang!H44&gt;0,VLOOKUP(Rang!H44,Einstellungen!$A$3:$B$52,2,FALSE),0)</f>
        <v>0</v>
      </c>
      <c r="I44" s="30">
        <f>IF(Rang!I44&gt;0,VLOOKUP(Rang!I44,Einstellungen!$A$3:$B$52,2,FALSE),0)</f>
        <v>0</v>
      </c>
      <c r="J44" s="30">
        <f>IF(Rang!J44&gt;0,VLOOKUP(Rang!J44,Einstellungen!$A$3:$B$52,2,FALSE),0)</f>
        <v>0</v>
      </c>
      <c r="K44" s="30">
        <f>IF(Rang!K44&gt;0,VLOOKUP(Rang!K44,Einstellungen!$A$3:$B$52,2,FALSE),0)</f>
        <v>0</v>
      </c>
      <c r="L44" s="30">
        <f>IF(Rang!L44&gt;0,VLOOKUP(Rang!L44,Einstellungen!$A$3:$B$52,2,FALSE),0)</f>
        <v>0</v>
      </c>
      <c r="M44" s="30">
        <f>IF(Rang!M44&gt;0,VLOOKUP(Rang!M44,Einstellungen!$A$3:$B$52,2,FALSE),0)</f>
        <v>0</v>
      </c>
      <c r="N44" s="30">
        <f>IF(Rang!N44&gt;0,VLOOKUP(Rang!N44,Einstellungen!$A$3:$B$52,2,FALSE),0)</f>
        <v>0</v>
      </c>
      <c r="O44" s="30">
        <f>IF(Rang!O44&gt;0,VLOOKUP(Rang!O44,Einstellungen!$A$3:$B$52,2,FALSE),0)</f>
        <v>0</v>
      </c>
      <c r="P44" s="30">
        <f>IF(Rang!P44&gt;0,VLOOKUP(Rang!P44,Einstellungen!$A$3:$B$52,2,FALSE),0)</f>
        <v>0</v>
      </c>
      <c r="Q44" s="30">
        <f>IF(Rang!Q44&gt;0,VLOOKUP(Rang!Q44,Einstellungen!$A$3:$B$52,2,FALSE),0)</f>
        <v>0</v>
      </c>
      <c r="R44" s="30">
        <f>IF(Rang!R44&gt;0,VLOOKUP(Rang!R44,Einstellungen!$A$3:$B$52,2,FALSE),0)</f>
        <v>0</v>
      </c>
      <c r="S44" s="30">
        <f>IF(Rang!S44&gt;0,VLOOKUP(Rang!S44,Einstellungen!$A$3:$B$52,2,FALSE),0)</f>
        <v>0</v>
      </c>
      <c r="T44" s="30">
        <f>IF(Rang!T44&gt;0,VLOOKUP(Rang!T44,Einstellungen!$A$3:$B$52,2,FALSE),0)</f>
        <v>0</v>
      </c>
      <c r="U44" s="157">
        <f>IF(Rang!U44&gt;0,VLOOKUP(Rang!U44,Einstellungen!$A$3:$B$52,2,FALSE),0)</f>
        <v>0</v>
      </c>
      <c r="V44" s="161">
        <f t="shared" si="46"/>
        <v>0</v>
      </c>
      <c r="W44" s="53">
        <f t="shared" si="47"/>
        <v>0</v>
      </c>
      <c r="X44" s="164">
        <f t="shared" si="48"/>
        <v>0</v>
      </c>
      <c r="Y44" s="169">
        <f t="shared" si="49"/>
        <v>0</v>
      </c>
      <c r="Z44" s="166">
        <f t="shared" si="50"/>
        <v>0</v>
      </c>
      <c r="AA44" s="183">
        <f t="shared" si="51"/>
        <v>0</v>
      </c>
      <c r="AB44" s="148">
        <f t="shared" si="52"/>
        <v>101</v>
      </c>
      <c r="AC44" s="147">
        <f t="shared" si="53"/>
        <v>101</v>
      </c>
      <c r="AD44" s="23">
        <f t="shared" si="54"/>
        <v>0</v>
      </c>
      <c r="AE44" s="20">
        <f t="shared" si="55"/>
        <v>0</v>
      </c>
      <c r="AF44" s="20">
        <f t="shared" ref="AF44:AX44" si="64">LARGE($B44:$U44,AF$3)+AE44</f>
        <v>0</v>
      </c>
      <c r="AG44" s="20">
        <f t="shared" si="64"/>
        <v>0</v>
      </c>
      <c r="AH44" s="20">
        <f t="shared" si="64"/>
        <v>0</v>
      </c>
      <c r="AI44" s="20">
        <f t="shared" si="64"/>
        <v>0</v>
      </c>
      <c r="AJ44" s="20">
        <f t="shared" si="64"/>
        <v>0</v>
      </c>
      <c r="AK44" s="20">
        <f t="shared" si="64"/>
        <v>0</v>
      </c>
      <c r="AL44" s="20">
        <f t="shared" si="64"/>
        <v>0</v>
      </c>
      <c r="AM44" s="20">
        <f t="shared" si="64"/>
        <v>0</v>
      </c>
      <c r="AN44" s="20">
        <f t="shared" si="64"/>
        <v>0</v>
      </c>
      <c r="AO44" s="20">
        <f t="shared" si="64"/>
        <v>0</v>
      </c>
      <c r="AP44" s="20">
        <f t="shared" si="64"/>
        <v>0</v>
      </c>
      <c r="AQ44" s="20">
        <f t="shared" si="64"/>
        <v>0</v>
      </c>
      <c r="AR44" s="20">
        <f t="shared" si="64"/>
        <v>0</v>
      </c>
      <c r="AS44" s="20">
        <f t="shared" si="64"/>
        <v>0</v>
      </c>
      <c r="AT44" s="20">
        <f t="shared" si="64"/>
        <v>0</v>
      </c>
      <c r="AU44" s="20">
        <f t="shared" si="64"/>
        <v>0</v>
      </c>
      <c r="AV44" s="20">
        <f t="shared" si="64"/>
        <v>0</v>
      </c>
      <c r="AW44" s="20">
        <f t="shared" si="64"/>
        <v>0</v>
      </c>
      <c r="AX44" s="20">
        <f t="shared" si="64"/>
        <v>0</v>
      </c>
      <c r="AZ44" s="68">
        <f t="shared" si="4"/>
        <v>0</v>
      </c>
      <c r="BA44" s="64">
        <f t="shared" si="21"/>
        <v>0</v>
      </c>
      <c r="BB44" s="3">
        <f t="shared" si="5"/>
        <v>0</v>
      </c>
      <c r="BC44">
        <f>IF(X44&gt;0,VLOOKUP(A44,Rang!$A$4:$AU$53,47,FALSE))/1000</f>
        <v>0</v>
      </c>
    </row>
    <row r="45" spans="1:55" hidden="1">
      <c r="A45" s="178" t="str">
        <f>IF(Runden!A45="","",Runden!A45)</f>
        <v/>
      </c>
      <c r="B45" s="174">
        <f>IF(Rang!B45&gt;0,VLOOKUP(Rang!B45,Einstellungen!$A$3:$B$52,2,FALSE),0)</f>
        <v>0</v>
      </c>
      <c r="C45" s="30">
        <f>IF(Rang!C45&gt;0,VLOOKUP(Rang!C45,Einstellungen!$A$3:$B$52,2,FALSE),0)</f>
        <v>0</v>
      </c>
      <c r="D45" s="30">
        <f>IF(Rang!D45&gt;0,VLOOKUP(Rang!D45,Einstellungen!$A$3:$B$52,2,FALSE),0)</f>
        <v>0</v>
      </c>
      <c r="E45" s="30">
        <f>IF(Rang!E45&gt;0,VLOOKUP(Rang!E45,Einstellungen!$A$3:$B$52,2,FALSE),0)</f>
        <v>0</v>
      </c>
      <c r="F45" s="30">
        <f>IF(Rang!F45&gt;0,VLOOKUP(Rang!F45,Einstellungen!$A$3:$B$52,2,FALSE),0)</f>
        <v>0</v>
      </c>
      <c r="G45" s="30">
        <f>IF(Rang!G45&gt;0,VLOOKUP(Rang!G45,Einstellungen!$A$3:$B$52,2,FALSE),0)</f>
        <v>0</v>
      </c>
      <c r="H45" s="30">
        <f>IF(Rang!H45&gt;0,VLOOKUP(Rang!H45,Einstellungen!$A$3:$B$52,2,FALSE),0)</f>
        <v>0</v>
      </c>
      <c r="I45" s="30">
        <f>IF(Rang!I45&gt;0,VLOOKUP(Rang!I45,Einstellungen!$A$3:$B$52,2,FALSE),0)</f>
        <v>0</v>
      </c>
      <c r="J45" s="30">
        <f>IF(Rang!J45&gt;0,VLOOKUP(Rang!J45,Einstellungen!$A$3:$B$52,2,FALSE),0)</f>
        <v>0</v>
      </c>
      <c r="K45" s="30">
        <f>IF(Rang!K45&gt;0,VLOOKUP(Rang!K45,Einstellungen!$A$3:$B$52,2,FALSE),0)</f>
        <v>0</v>
      </c>
      <c r="L45" s="30">
        <f>IF(Rang!L45&gt;0,VLOOKUP(Rang!L45,Einstellungen!$A$3:$B$52,2,FALSE),0)</f>
        <v>0</v>
      </c>
      <c r="M45" s="30">
        <f>IF(Rang!M45&gt;0,VLOOKUP(Rang!M45,Einstellungen!$A$3:$B$52,2,FALSE),0)</f>
        <v>0</v>
      </c>
      <c r="N45" s="30">
        <f>IF(Rang!N45&gt;0,VLOOKUP(Rang!N45,Einstellungen!$A$3:$B$52,2,FALSE),0)</f>
        <v>0</v>
      </c>
      <c r="O45" s="30">
        <f>IF(Rang!O45&gt;0,VLOOKUP(Rang!O45,Einstellungen!$A$3:$B$52,2,FALSE),0)</f>
        <v>0</v>
      </c>
      <c r="P45" s="30">
        <f>IF(Rang!P45&gt;0,VLOOKUP(Rang!P45,Einstellungen!$A$3:$B$52,2,FALSE),0)</f>
        <v>0</v>
      </c>
      <c r="Q45" s="30">
        <f>IF(Rang!Q45&gt;0,VLOOKUP(Rang!Q45,Einstellungen!$A$3:$B$52,2,FALSE),0)</f>
        <v>0</v>
      </c>
      <c r="R45" s="30">
        <f>IF(Rang!R45&gt;0,VLOOKUP(Rang!R45,Einstellungen!$A$3:$B$52,2,FALSE),0)</f>
        <v>0</v>
      </c>
      <c r="S45" s="30">
        <f>IF(Rang!S45&gt;0,VLOOKUP(Rang!S45,Einstellungen!$A$3:$B$52,2,FALSE),0)</f>
        <v>0</v>
      </c>
      <c r="T45" s="30">
        <f>IF(Rang!T45&gt;0,VLOOKUP(Rang!T45,Einstellungen!$A$3:$B$52,2,FALSE),0)</f>
        <v>0</v>
      </c>
      <c r="U45" s="157">
        <f>IF(Rang!U45&gt;0,VLOOKUP(Rang!U45,Einstellungen!$A$3:$B$52,2,FALSE),0)</f>
        <v>0</v>
      </c>
      <c r="V45" s="161">
        <f t="shared" si="46"/>
        <v>0</v>
      </c>
      <c r="W45" s="53">
        <f t="shared" si="47"/>
        <v>0</v>
      </c>
      <c r="X45" s="164">
        <f t="shared" si="48"/>
        <v>0</v>
      </c>
      <c r="Y45" s="169">
        <f t="shared" si="49"/>
        <v>0</v>
      </c>
      <c r="Z45" s="166">
        <f t="shared" si="50"/>
        <v>0</v>
      </c>
      <c r="AA45" s="183">
        <f t="shared" si="51"/>
        <v>0</v>
      </c>
      <c r="AB45" s="148">
        <f t="shared" si="52"/>
        <v>101</v>
      </c>
      <c r="AC45" s="147">
        <f t="shared" si="53"/>
        <v>101</v>
      </c>
      <c r="AD45" s="23">
        <f t="shared" si="54"/>
        <v>0</v>
      </c>
      <c r="AE45" s="20">
        <f t="shared" si="55"/>
        <v>0</v>
      </c>
      <c r="AF45" s="20">
        <f t="shared" ref="AF45:AX45" si="65">LARGE($B45:$U45,AF$3)+AE45</f>
        <v>0</v>
      </c>
      <c r="AG45" s="20">
        <f t="shared" si="65"/>
        <v>0</v>
      </c>
      <c r="AH45" s="20">
        <f t="shared" si="65"/>
        <v>0</v>
      </c>
      <c r="AI45" s="20">
        <f t="shared" si="65"/>
        <v>0</v>
      </c>
      <c r="AJ45" s="20">
        <f t="shared" si="65"/>
        <v>0</v>
      </c>
      <c r="AK45" s="20">
        <f t="shared" si="65"/>
        <v>0</v>
      </c>
      <c r="AL45" s="20">
        <f t="shared" si="65"/>
        <v>0</v>
      </c>
      <c r="AM45" s="20">
        <f t="shared" si="65"/>
        <v>0</v>
      </c>
      <c r="AN45" s="20">
        <f t="shared" si="65"/>
        <v>0</v>
      </c>
      <c r="AO45" s="20">
        <f t="shared" si="65"/>
        <v>0</v>
      </c>
      <c r="AP45" s="20">
        <f t="shared" si="65"/>
        <v>0</v>
      </c>
      <c r="AQ45" s="20">
        <f t="shared" si="65"/>
        <v>0</v>
      </c>
      <c r="AR45" s="20">
        <f t="shared" si="65"/>
        <v>0</v>
      </c>
      <c r="AS45" s="20">
        <f t="shared" si="65"/>
        <v>0</v>
      </c>
      <c r="AT45" s="20">
        <f t="shared" si="65"/>
        <v>0</v>
      </c>
      <c r="AU45" s="20">
        <f t="shared" si="65"/>
        <v>0</v>
      </c>
      <c r="AV45" s="20">
        <f t="shared" si="65"/>
        <v>0</v>
      </c>
      <c r="AW45" s="20">
        <f t="shared" si="65"/>
        <v>0</v>
      </c>
      <c r="AX45" s="20">
        <f t="shared" si="65"/>
        <v>0</v>
      </c>
      <c r="AZ45" s="68">
        <f t="shared" si="4"/>
        <v>0</v>
      </c>
      <c r="BA45" s="64">
        <f t="shared" si="21"/>
        <v>0</v>
      </c>
      <c r="BB45" s="3">
        <f t="shared" si="5"/>
        <v>0</v>
      </c>
      <c r="BC45">
        <f>IF(X45&gt;0,VLOOKUP(A45,Rang!$A$4:$AU$53,47,FALSE))/1000</f>
        <v>0</v>
      </c>
    </row>
    <row r="46" spans="1:55" hidden="1">
      <c r="A46" s="178" t="str">
        <f>IF(Runden!A46="","",Runden!A46)</f>
        <v/>
      </c>
      <c r="B46" s="174">
        <f>IF(Rang!B46&gt;0,VLOOKUP(Rang!B46,Einstellungen!$A$3:$B$52,2,FALSE),0)</f>
        <v>0</v>
      </c>
      <c r="C46" s="30">
        <f>IF(Rang!C46&gt;0,VLOOKUP(Rang!C46,Einstellungen!$A$3:$B$52,2,FALSE),0)</f>
        <v>0</v>
      </c>
      <c r="D46" s="30">
        <f>IF(Rang!D46&gt;0,VLOOKUP(Rang!D46,Einstellungen!$A$3:$B$52,2,FALSE),0)</f>
        <v>0</v>
      </c>
      <c r="E46" s="30">
        <f>IF(Rang!E46&gt;0,VLOOKUP(Rang!E46,Einstellungen!$A$3:$B$52,2,FALSE),0)</f>
        <v>0</v>
      </c>
      <c r="F46" s="30">
        <f>IF(Rang!F46&gt;0,VLOOKUP(Rang!F46,Einstellungen!$A$3:$B$52,2,FALSE),0)</f>
        <v>0</v>
      </c>
      <c r="G46" s="30">
        <f>IF(Rang!G46&gt;0,VLOOKUP(Rang!G46,Einstellungen!$A$3:$B$52,2,FALSE),0)</f>
        <v>0</v>
      </c>
      <c r="H46" s="30">
        <f>IF(Rang!H46&gt;0,VLOOKUP(Rang!H46,Einstellungen!$A$3:$B$52,2,FALSE),0)</f>
        <v>0</v>
      </c>
      <c r="I46" s="30">
        <f>IF(Rang!I46&gt;0,VLOOKUP(Rang!I46,Einstellungen!$A$3:$B$52,2,FALSE),0)</f>
        <v>0</v>
      </c>
      <c r="J46" s="30">
        <f>IF(Rang!J46&gt;0,VLOOKUP(Rang!J46,Einstellungen!$A$3:$B$52,2,FALSE),0)</f>
        <v>0</v>
      </c>
      <c r="K46" s="30">
        <f>IF(Rang!K46&gt;0,VLOOKUP(Rang!K46,Einstellungen!$A$3:$B$52,2,FALSE),0)</f>
        <v>0</v>
      </c>
      <c r="L46" s="30">
        <f>IF(Rang!L46&gt;0,VLOOKUP(Rang!L46,Einstellungen!$A$3:$B$52,2,FALSE),0)</f>
        <v>0</v>
      </c>
      <c r="M46" s="30">
        <f>IF(Rang!M46&gt;0,VLOOKUP(Rang!M46,Einstellungen!$A$3:$B$52,2,FALSE),0)</f>
        <v>0</v>
      </c>
      <c r="N46" s="30">
        <f>IF(Rang!N46&gt;0,VLOOKUP(Rang!N46,Einstellungen!$A$3:$B$52,2,FALSE),0)</f>
        <v>0</v>
      </c>
      <c r="O46" s="30">
        <f>IF(Rang!O46&gt;0,VLOOKUP(Rang!O46,Einstellungen!$A$3:$B$52,2,FALSE),0)</f>
        <v>0</v>
      </c>
      <c r="P46" s="30">
        <f>IF(Rang!P46&gt;0,VLOOKUP(Rang!P46,Einstellungen!$A$3:$B$52,2,FALSE),0)</f>
        <v>0</v>
      </c>
      <c r="Q46" s="30">
        <f>IF(Rang!Q46&gt;0,VLOOKUP(Rang!Q46,Einstellungen!$A$3:$B$52,2,FALSE),0)</f>
        <v>0</v>
      </c>
      <c r="R46" s="30">
        <f>IF(Rang!R46&gt;0,VLOOKUP(Rang!R46,Einstellungen!$A$3:$B$52,2,FALSE),0)</f>
        <v>0</v>
      </c>
      <c r="S46" s="30">
        <f>IF(Rang!S46&gt;0,VLOOKUP(Rang!S46,Einstellungen!$A$3:$B$52,2,FALSE),0)</f>
        <v>0</v>
      </c>
      <c r="T46" s="30">
        <f>IF(Rang!T46&gt;0,VLOOKUP(Rang!T46,Einstellungen!$A$3:$B$52,2,FALSE),0)</f>
        <v>0</v>
      </c>
      <c r="U46" s="157">
        <f>IF(Rang!U46&gt;0,VLOOKUP(Rang!U46,Einstellungen!$A$3:$B$52,2,FALSE),0)</f>
        <v>0</v>
      </c>
      <c r="V46" s="161">
        <f t="shared" si="46"/>
        <v>0</v>
      </c>
      <c r="W46" s="53">
        <f t="shared" si="47"/>
        <v>0</v>
      </c>
      <c r="X46" s="164">
        <f t="shared" si="48"/>
        <v>0</v>
      </c>
      <c r="Y46" s="169">
        <f t="shared" si="49"/>
        <v>0</v>
      </c>
      <c r="Z46" s="166">
        <f t="shared" si="50"/>
        <v>0</v>
      </c>
      <c r="AA46" s="183">
        <f t="shared" si="51"/>
        <v>0</v>
      </c>
      <c r="AB46" s="148">
        <f t="shared" si="52"/>
        <v>101</v>
      </c>
      <c r="AC46" s="147">
        <f t="shared" si="53"/>
        <v>101</v>
      </c>
      <c r="AD46" s="23">
        <f t="shared" si="54"/>
        <v>0</v>
      </c>
      <c r="AE46" s="20">
        <f t="shared" si="55"/>
        <v>0</v>
      </c>
      <c r="AF46" s="20">
        <f t="shared" ref="AF46:AX46" si="66">LARGE($B46:$U46,AF$3)+AE46</f>
        <v>0</v>
      </c>
      <c r="AG46" s="20">
        <f t="shared" si="66"/>
        <v>0</v>
      </c>
      <c r="AH46" s="20">
        <f t="shared" si="66"/>
        <v>0</v>
      </c>
      <c r="AI46" s="20">
        <f t="shared" si="66"/>
        <v>0</v>
      </c>
      <c r="AJ46" s="20">
        <f t="shared" si="66"/>
        <v>0</v>
      </c>
      <c r="AK46" s="20">
        <f t="shared" si="66"/>
        <v>0</v>
      </c>
      <c r="AL46" s="20">
        <f t="shared" si="66"/>
        <v>0</v>
      </c>
      <c r="AM46" s="20">
        <f t="shared" si="66"/>
        <v>0</v>
      </c>
      <c r="AN46" s="20">
        <f t="shared" si="66"/>
        <v>0</v>
      </c>
      <c r="AO46" s="20">
        <f t="shared" si="66"/>
        <v>0</v>
      </c>
      <c r="AP46" s="20">
        <f t="shared" si="66"/>
        <v>0</v>
      </c>
      <c r="AQ46" s="20">
        <f t="shared" si="66"/>
        <v>0</v>
      </c>
      <c r="AR46" s="20">
        <f t="shared" si="66"/>
        <v>0</v>
      </c>
      <c r="AS46" s="20">
        <f t="shared" si="66"/>
        <v>0</v>
      </c>
      <c r="AT46" s="20">
        <f t="shared" si="66"/>
        <v>0</v>
      </c>
      <c r="AU46" s="20">
        <f t="shared" si="66"/>
        <v>0</v>
      </c>
      <c r="AV46" s="20">
        <f t="shared" si="66"/>
        <v>0</v>
      </c>
      <c r="AW46" s="20">
        <f t="shared" si="66"/>
        <v>0</v>
      </c>
      <c r="AX46" s="20">
        <f t="shared" si="66"/>
        <v>0</v>
      </c>
      <c r="AZ46" s="68">
        <f t="shared" si="4"/>
        <v>0</v>
      </c>
      <c r="BA46" s="64">
        <f t="shared" si="21"/>
        <v>0</v>
      </c>
      <c r="BB46" s="3">
        <f t="shared" si="5"/>
        <v>0</v>
      </c>
      <c r="BC46">
        <f>IF(X46&gt;0,VLOOKUP(A46,Rang!$A$4:$AU$53,47,FALSE))/1000</f>
        <v>0</v>
      </c>
    </row>
    <row r="47" spans="1:55" hidden="1">
      <c r="A47" s="178" t="str">
        <f>IF(Runden!A47="","",Runden!A47)</f>
        <v/>
      </c>
      <c r="B47" s="174">
        <f>IF(Rang!B47&gt;0,VLOOKUP(Rang!B47,Einstellungen!$A$3:$B$52,2,FALSE),0)</f>
        <v>0</v>
      </c>
      <c r="C47" s="30">
        <f>IF(Rang!C47&gt;0,VLOOKUP(Rang!C47,Einstellungen!$A$3:$B$52,2,FALSE),0)</f>
        <v>0</v>
      </c>
      <c r="D47" s="30">
        <f>IF(Rang!D47&gt;0,VLOOKUP(Rang!D47,Einstellungen!$A$3:$B$52,2,FALSE),0)</f>
        <v>0</v>
      </c>
      <c r="E47" s="30">
        <f>IF(Rang!E47&gt;0,VLOOKUP(Rang!E47,Einstellungen!$A$3:$B$52,2,FALSE),0)</f>
        <v>0</v>
      </c>
      <c r="F47" s="30">
        <f>IF(Rang!F47&gt;0,VLOOKUP(Rang!F47,Einstellungen!$A$3:$B$52,2,FALSE),0)</f>
        <v>0</v>
      </c>
      <c r="G47" s="30">
        <f>IF(Rang!G47&gt;0,VLOOKUP(Rang!G47,Einstellungen!$A$3:$B$52,2,FALSE),0)</f>
        <v>0</v>
      </c>
      <c r="H47" s="30">
        <f>IF(Rang!H47&gt;0,VLOOKUP(Rang!H47,Einstellungen!$A$3:$B$52,2,FALSE),0)</f>
        <v>0</v>
      </c>
      <c r="I47" s="30">
        <f>IF(Rang!I47&gt;0,VLOOKUP(Rang!I47,Einstellungen!$A$3:$B$52,2,FALSE),0)</f>
        <v>0</v>
      </c>
      <c r="J47" s="30">
        <f>IF(Rang!J47&gt;0,VLOOKUP(Rang!J47,Einstellungen!$A$3:$B$52,2,FALSE),0)</f>
        <v>0</v>
      </c>
      <c r="K47" s="30">
        <f>IF(Rang!K47&gt;0,VLOOKUP(Rang!K47,Einstellungen!$A$3:$B$52,2,FALSE),0)</f>
        <v>0</v>
      </c>
      <c r="L47" s="30">
        <f>IF(Rang!L47&gt;0,VLOOKUP(Rang!L47,Einstellungen!$A$3:$B$52,2,FALSE),0)</f>
        <v>0</v>
      </c>
      <c r="M47" s="30">
        <f>IF(Rang!M47&gt;0,VLOOKUP(Rang!M47,Einstellungen!$A$3:$B$52,2,FALSE),0)</f>
        <v>0</v>
      </c>
      <c r="N47" s="30">
        <f>IF(Rang!N47&gt;0,VLOOKUP(Rang!N47,Einstellungen!$A$3:$B$52,2,FALSE),0)</f>
        <v>0</v>
      </c>
      <c r="O47" s="30">
        <f>IF(Rang!O47&gt;0,VLOOKUP(Rang!O47,Einstellungen!$A$3:$B$52,2,FALSE),0)</f>
        <v>0</v>
      </c>
      <c r="P47" s="30">
        <f>IF(Rang!P47&gt;0,VLOOKUP(Rang!P47,Einstellungen!$A$3:$B$52,2,FALSE),0)</f>
        <v>0</v>
      </c>
      <c r="Q47" s="30">
        <f>IF(Rang!Q47&gt;0,VLOOKUP(Rang!Q47,Einstellungen!$A$3:$B$52,2,FALSE),0)</f>
        <v>0</v>
      </c>
      <c r="R47" s="30">
        <f>IF(Rang!R47&gt;0,VLOOKUP(Rang!R47,Einstellungen!$A$3:$B$52,2,FALSE),0)</f>
        <v>0</v>
      </c>
      <c r="S47" s="30">
        <f>IF(Rang!S47&gt;0,VLOOKUP(Rang!S47,Einstellungen!$A$3:$B$52,2,FALSE),0)</f>
        <v>0</v>
      </c>
      <c r="T47" s="30">
        <f>IF(Rang!T47&gt;0,VLOOKUP(Rang!T47,Einstellungen!$A$3:$B$52,2,FALSE),0)</f>
        <v>0</v>
      </c>
      <c r="U47" s="157">
        <f>IF(Rang!U47&gt;0,VLOOKUP(Rang!U47,Einstellungen!$A$3:$B$52,2,FALSE),0)</f>
        <v>0</v>
      </c>
      <c r="V47" s="161">
        <f t="shared" si="46"/>
        <v>0</v>
      </c>
      <c r="W47" s="53">
        <f t="shared" si="47"/>
        <v>0</v>
      </c>
      <c r="X47" s="164">
        <f t="shared" si="48"/>
        <v>0</v>
      </c>
      <c r="Y47" s="169">
        <f t="shared" si="49"/>
        <v>0</v>
      </c>
      <c r="Z47" s="166">
        <f t="shared" si="50"/>
        <v>0</v>
      </c>
      <c r="AA47" s="183">
        <f t="shared" si="51"/>
        <v>0</v>
      </c>
      <c r="AB47" s="148">
        <f t="shared" si="52"/>
        <v>101</v>
      </c>
      <c r="AC47" s="147">
        <f t="shared" si="53"/>
        <v>101</v>
      </c>
      <c r="AD47" s="23">
        <f t="shared" si="54"/>
        <v>0</v>
      </c>
      <c r="AE47" s="20">
        <f t="shared" si="55"/>
        <v>0</v>
      </c>
      <c r="AF47" s="20">
        <f t="shared" ref="AF47:AX47" si="67">LARGE($B47:$U47,AF$3)+AE47</f>
        <v>0</v>
      </c>
      <c r="AG47" s="20">
        <f t="shared" si="67"/>
        <v>0</v>
      </c>
      <c r="AH47" s="20">
        <f t="shared" si="67"/>
        <v>0</v>
      </c>
      <c r="AI47" s="20">
        <f t="shared" si="67"/>
        <v>0</v>
      </c>
      <c r="AJ47" s="20">
        <f t="shared" si="67"/>
        <v>0</v>
      </c>
      <c r="AK47" s="20">
        <f t="shared" si="67"/>
        <v>0</v>
      </c>
      <c r="AL47" s="20">
        <f t="shared" si="67"/>
        <v>0</v>
      </c>
      <c r="AM47" s="20">
        <f t="shared" si="67"/>
        <v>0</v>
      </c>
      <c r="AN47" s="20">
        <f t="shared" si="67"/>
        <v>0</v>
      </c>
      <c r="AO47" s="20">
        <f t="shared" si="67"/>
        <v>0</v>
      </c>
      <c r="AP47" s="20">
        <f t="shared" si="67"/>
        <v>0</v>
      </c>
      <c r="AQ47" s="20">
        <f t="shared" si="67"/>
        <v>0</v>
      </c>
      <c r="AR47" s="20">
        <f t="shared" si="67"/>
        <v>0</v>
      </c>
      <c r="AS47" s="20">
        <f t="shared" si="67"/>
        <v>0</v>
      </c>
      <c r="AT47" s="20">
        <f t="shared" si="67"/>
        <v>0</v>
      </c>
      <c r="AU47" s="20">
        <f t="shared" si="67"/>
        <v>0</v>
      </c>
      <c r="AV47" s="20">
        <f t="shared" si="67"/>
        <v>0</v>
      </c>
      <c r="AW47" s="20">
        <f t="shared" si="67"/>
        <v>0</v>
      </c>
      <c r="AX47" s="20">
        <f t="shared" si="67"/>
        <v>0</v>
      </c>
      <c r="AZ47" s="68">
        <f t="shared" si="4"/>
        <v>0</v>
      </c>
      <c r="BA47" s="64">
        <f t="shared" si="21"/>
        <v>0</v>
      </c>
      <c r="BB47" s="3">
        <f t="shared" si="5"/>
        <v>0</v>
      </c>
      <c r="BC47">
        <f>IF(X47&gt;0,VLOOKUP(A47,Rang!$A$4:$AU$53,47,FALSE))/1000</f>
        <v>0</v>
      </c>
    </row>
    <row r="48" spans="1:55" hidden="1">
      <c r="A48" s="178" t="str">
        <f>IF(Runden!A48="","",Runden!A48)</f>
        <v/>
      </c>
      <c r="B48" s="174">
        <f>IF(Rang!B48&gt;0,VLOOKUP(Rang!B48,Einstellungen!$A$3:$B$52,2,FALSE),0)</f>
        <v>0</v>
      </c>
      <c r="C48" s="30">
        <f>IF(Rang!C48&gt;0,VLOOKUP(Rang!C48,Einstellungen!$A$3:$B$52,2,FALSE),0)</f>
        <v>0</v>
      </c>
      <c r="D48" s="30">
        <f>IF(Rang!D48&gt;0,VLOOKUP(Rang!D48,Einstellungen!$A$3:$B$52,2,FALSE),0)</f>
        <v>0</v>
      </c>
      <c r="E48" s="30">
        <f>IF(Rang!E48&gt;0,VLOOKUP(Rang!E48,Einstellungen!$A$3:$B$52,2,FALSE),0)</f>
        <v>0</v>
      </c>
      <c r="F48" s="30">
        <f>IF(Rang!F48&gt;0,VLOOKUP(Rang!F48,Einstellungen!$A$3:$B$52,2,FALSE),0)</f>
        <v>0</v>
      </c>
      <c r="G48" s="30">
        <f>IF(Rang!G48&gt;0,VLOOKUP(Rang!G48,Einstellungen!$A$3:$B$52,2,FALSE),0)</f>
        <v>0</v>
      </c>
      <c r="H48" s="30">
        <f>IF(Rang!H48&gt;0,VLOOKUP(Rang!H48,Einstellungen!$A$3:$B$52,2,FALSE),0)</f>
        <v>0</v>
      </c>
      <c r="I48" s="30">
        <f>IF(Rang!I48&gt;0,VLOOKUP(Rang!I48,Einstellungen!$A$3:$B$52,2,FALSE),0)</f>
        <v>0</v>
      </c>
      <c r="J48" s="30">
        <f>IF(Rang!J48&gt;0,VLOOKUP(Rang!J48,Einstellungen!$A$3:$B$52,2,FALSE),0)</f>
        <v>0</v>
      </c>
      <c r="K48" s="30">
        <f>IF(Rang!K48&gt;0,VLOOKUP(Rang!K48,Einstellungen!$A$3:$B$52,2,FALSE),0)</f>
        <v>0</v>
      </c>
      <c r="L48" s="30">
        <f>IF(Rang!L48&gt;0,VLOOKUP(Rang!L48,Einstellungen!$A$3:$B$52,2,FALSE),0)</f>
        <v>0</v>
      </c>
      <c r="M48" s="30">
        <f>IF(Rang!M48&gt;0,VLOOKUP(Rang!M48,Einstellungen!$A$3:$B$52,2,FALSE),0)</f>
        <v>0</v>
      </c>
      <c r="N48" s="30">
        <f>IF(Rang!N48&gt;0,VLOOKUP(Rang!N48,Einstellungen!$A$3:$B$52,2,FALSE),0)</f>
        <v>0</v>
      </c>
      <c r="O48" s="30">
        <f>IF(Rang!O48&gt;0,VLOOKUP(Rang!O48,Einstellungen!$A$3:$B$52,2,FALSE),0)</f>
        <v>0</v>
      </c>
      <c r="P48" s="30">
        <f>IF(Rang!P48&gt;0,VLOOKUP(Rang!P48,Einstellungen!$A$3:$B$52,2,FALSE),0)</f>
        <v>0</v>
      </c>
      <c r="Q48" s="30">
        <f>IF(Rang!Q48&gt;0,VLOOKUP(Rang!Q48,Einstellungen!$A$3:$B$52,2,FALSE),0)</f>
        <v>0</v>
      </c>
      <c r="R48" s="30">
        <f>IF(Rang!R48&gt;0,VLOOKUP(Rang!R48,Einstellungen!$A$3:$B$52,2,FALSE),0)</f>
        <v>0</v>
      </c>
      <c r="S48" s="30">
        <f>IF(Rang!S48&gt;0,VLOOKUP(Rang!S48,Einstellungen!$A$3:$B$52,2,FALSE),0)</f>
        <v>0</v>
      </c>
      <c r="T48" s="30">
        <f>IF(Rang!T48&gt;0,VLOOKUP(Rang!T48,Einstellungen!$A$3:$B$52,2,FALSE),0)</f>
        <v>0</v>
      </c>
      <c r="U48" s="157">
        <f>IF(Rang!U48&gt;0,VLOOKUP(Rang!U48,Einstellungen!$A$3:$B$52,2,FALSE),0)</f>
        <v>0</v>
      </c>
      <c r="V48" s="161">
        <f t="shared" si="46"/>
        <v>0</v>
      </c>
      <c r="W48" s="53">
        <f t="shared" si="47"/>
        <v>0</v>
      </c>
      <c r="X48" s="164">
        <f t="shared" si="48"/>
        <v>0</v>
      </c>
      <c r="Y48" s="169">
        <f t="shared" si="49"/>
        <v>0</v>
      </c>
      <c r="Z48" s="166">
        <f t="shared" si="50"/>
        <v>0</v>
      </c>
      <c r="AA48" s="183">
        <f t="shared" si="51"/>
        <v>0</v>
      </c>
      <c r="AB48" s="148">
        <f t="shared" si="52"/>
        <v>101</v>
      </c>
      <c r="AC48" s="147">
        <f t="shared" si="53"/>
        <v>101</v>
      </c>
      <c r="AD48" s="23">
        <f t="shared" si="54"/>
        <v>0</v>
      </c>
      <c r="AE48" s="20">
        <f t="shared" si="55"/>
        <v>0</v>
      </c>
      <c r="AF48" s="20">
        <f t="shared" ref="AF48:AX48" si="68">LARGE($B48:$U48,AF$3)+AE48</f>
        <v>0</v>
      </c>
      <c r="AG48" s="20">
        <f t="shared" si="68"/>
        <v>0</v>
      </c>
      <c r="AH48" s="20">
        <f t="shared" si="68"/>
        <v>0</v>
      </c>
      <c r="AI48" s="20">
        <f t="shared" si="68"/>
        <v>0</v>
      </c>
      <c r="AJ48" s="20">
        <f t="shared" si="68"/>
        <v>0</v>
      </c>
      <c r="AK48" s="20">
        <f t="shared" si="68"/>
        <v>0</v>
      </c>
      <c r="AL48" s="20">
        <f t="shared" si="68"/>
        <v>0</v>
      </c>
      <c r="AM48" s="20">
        <f t="shared" si="68"/>
        <v>0</v>
      </c>
      <c r="AN48" s="20">
        <f t="shared" si="68"/>
        <v>0</v>
      </c>
      <c r="AO48" s="20">
        <f t="shared" si="68"/>
        <v>0</v>
      </c>
      <c r="AP48" s="20">
        <f t="shared" si="68"/>
        <v>0</v>
      </c>
      <c r="AQ48" s="20">
        <f t="shared" si="68"/>
        <v>0</v>
      </c>
      <c r="AR48" s="20">
        <f t="shared" si="68"/>
        <v>0</v>
      </c>
      <c r="AS48" s="20">
        <f t="shared" si="68"/>
        <v>0</v>
      </c>
      <c r="AT48" s="20">
        <f t="shared" si="68"/>
        <v>0</v>
      </c>
      <c r="AU48" s="20">
        <f t="shared" si="68"/>
        <v>0</v>
      </c>
      <c r="AV48" s="20">
        <f t="shared" si="68"/>
        <v>0</v>
      </c>
      <c r="AW48" s="20">
        <f t="shared" si="68"/>
        <v>0</v>
      </c>
      <c r="AX48" s="20">
        <f t="shared" si="68"/>
        <v>0</v>
      </c>
      <c r="AZ48" s="68">
        <f t="shared" si="4"/>
        <v>0</v>
      </c>
      <c r="BA48" s="64">
        <f t="shared" si="21"/>
        <v>0</v>
      </c>
      <c r="BB48" s="3">
        <f t="shared" si="5"/>
        <v>0</v>
      </c>
      <c r="BC48">
        <f>IF(X48&gt;0,VLOOKUP(A48,Rang!$A$4:$AU$53,47,FALSE))/1000</f>
        <v>0</v>
      </c>
    </row>
    <row r="49" spans="1:55" hidden="1">
      <c r="A49" s="178" t="str">
        <f>IF(Runden!A49="","",Runden!A49)</f>
        <v/>
      </c>
      <c r="B49" s="174">
        <f>IF(Rang!B49&gt;0,VLOOKUP(Rang!B49,Einstellungen!$A$3:$B$52,2,FALSE),0)</f>
        <v>0</v>
      </c>
      <c r="C49" s="30">
        <f>IF(Rang!C49&gt;0,VLOOKUP(Rang!C49,Einstellungen!$A$3:$B$52,2,FALSE),0)</f>
        <v>0</v>
      </c>
      <c r="D49" s="30">
        <f>IF(Rang!D49&gt;0,VLOOKUP(Rang!D49,Einstellungen!$A$3:$B$52,2,FALSE),0)</f>
        <v>0</v>
      </c>
      <c r="E49" s="30">
        <f>IF(Rang!E49&gt;0,VLOOKUP(Rang!E49,Einstellungen!$A$3:$B$52,2,FALSE),0)</f>
        <v>0</v>
      </c>
      <c r="F49" s="30">
        <f>IF(Rang!F49&gt;0,VLOOKUP(Rang!F49,Einstellungen!$A$3:$B$52,2,FALSE),0)</f>
        <v>0</v>
      </c>
      <c r="G49" s="30">
        <f>IF(Rang!G49&gt;0,VLOOKUP(Rang!G49,Einstellungen!$A$3:$B$52,2,FALSE),0)</f>
        <v>0</v>
      </c>
      <c r="H49" s="30">
        <f>IF(Rang!H49&gt;0,VLOOKUP(Rang!H49,Einstellungen!$A$3:$B$52,2,FALSE),0)</f>
        <v>0</v>
      </c>
      <c r="I49" s="30">
        <f>IF(Rang!I49&gt;0,VLOOKUP(Rang!I49,Einstellungen!$A$3:$B$52,2,FALSE),0)</f>
        <v>0</v>
      </c>
      <c r="J49" s="30">
        <f>IF(Rang!J49&gt;0,VLOOKUP(Rang!J49,Einstellungen!$A$3:$B$52,2,FALSE),0)</f>
        <v>0</v>
      </c>
      <c r="K49" s="30">
        <f>IF(Rang!K49&gt;0,VLOOKUP(Rang!K49,Einstellungen!$A$3:$B$52,2,FALSE),0)</f>
        <v>0</v>
      </c>
      <c r="L49" s="30">
        <f>IF(Rang!L49&gt;0,VLOOKUP(Rang!L49,Einstellungen!$A$3:$B$52,2,FALSE),0)</f>
        <v>0</v>
      </c>
      <c r="M49" s="30">
        <f>IF(Rang!M49&gt;0,VLOOKUP(Rang!M49,Einstellungen!$A$3:$B$52,2,FALSE),0)</f>
        <v>0</v>
      </c>
      <c r="N49" s="30">
        <f>IF(Rang!N49&gt;0,VLOOKUP(Rang!N49,Einstellungen!$A$3:$B$52,2,FALSE),0)</f>
        <v>0</v>
      </c>
      <c r="O49" s="30">
        <f>IF(Rang!O49&gt;0,VLOOKUP(Rang!O49,Einstellungen!$A$3:$B$52,2,FALSE),0)</f>
        <v>0</v>
      </c>
      <c r="P49" s="30">
        <f>IF(Rang!P49&gt;0,VLOOKUP(Rang!P49,Einstellungen!$A$3:$B$52,2,FALSE),0)</f>
        <v>0</v>
      </c>
      <c r="Q49" s="30">
        <f>IF(Rang!Q49&gt;0,VLOOKUP(Rang!Q49,Einstellungen!$A$3:$B$52,2,FALSE),0)</f>
        <v>0</v>
      </c>
      <c r="R49" s="30">
        <f>IF(Rang!R49&gt;0,VLOOKUP(Rang!R49,Einstellungen!$A$3:$B$52,2,FALSE),0)</f>
        <v>0</v>
      </c>
      <c r="S49" s="30">
        <f>IF(Rang!S49&gt;0,VLOOKUP(Rang!S49,Einstellungen!$A$3:$B$52,2,FALSE),0)</f>
        <v>0</v>
      </c>
      <c r="T49" s="30">
        <f>IF(Rang!T49&gt;0,VLOOKUP(Rang!T49,Einstellungen!$A$3:$B$52,2,FALSE),0)</f>
        <v>0</v>
      </c>
      <c r="U49" s="157">
        <f>IF(Rang!U49&gt;0,VLOOKUP(Rang!U49,Einstellungen!$A$3:$B$52,2,FALSE),0)</f>
        <v>0</v>
      </c>
      <c r="V49" s="161">
        <f t="shared" si="46"/>
        <v>0</v>
      </c>
      <c r="W49" s="53">
        <f t="shared" si="47"/>
        <v>0</v>
      </c>
      <c r="X49" s="164">
        <f t="shared" si="48"/>
        <v>0</v>
      </c>
      <c r="Y49" s="169">
        <f t="shared" si="49"/>
        <v>0</v>
      </c>
      <c r="Z49" s="166">
        <f t="shared" si="50"/>
        <v>0</v>
      </c>
      <c r="AA49" s="183">
        <f t="shared" si="51"/>
        <v>0</v>
      </c>
      <c r="AB49" s="148">
        <f t="shared" si="52"/>
        <v>101</v>
      </c>
      <c r="AC49" s="147">
        <f t="shared" si="53"/>
        <v>101</v>
      </c>
      <c r="AD49" s="23">
        <f t="shared" si="54"/>
        <v>0</v>
      </c>
      <c r="AE49" s="20">
        <f t="shared" si="55"/>
        <v>0</v>
      </c>
      <c r="AF49" s="20">
        <f t="shared" ref="AF49:AX49" si="69">LARGE($B49:$U49,AF$3)+AE49</f>
        <v>0</v>
      </c>
      <c r="AG49" s="20">
        <f t="shared" si="69"/>
        <v>0</v>
      </c>
      <c r="AH49" s="20">
        <f t="shared" si="69"/>
        <v>0</v>
      </c>
      <c r="AI49" s="20">
        <f t="shared" si="69"/>
        <v>0</v>
      </c>
      <c r="AJ49" s="20">
        <f t="shared" si="69"/>
        <v>0</v>
      </c>
      <c r="AK49" s="20">
        <f t="shared" si="69"/>
        <v>0</v>
      </c>
      <c r="AL49" s="20">
        <f t="shared" si="69"/>
        <v>0</v>
      </c>
      <c r="AM49" s="20">
        <f t="shared" si="69"/>
        <v>0</v>
      </c>
      <c r="AN49" s="20">
        <f t="shared" si="69"/>
        <v>0</v>
      </c>
      <c r="AO49" s="20">
        <f t="shared" si="69"/>
        <v>0</v>
      </c>
      <c r="AP49" s="20">
        <f t="shared" si="69"/>
        <v>0</v>
      </c>
      <c r="AQ49" s="20">
        <f t="shared" si="69"/>
        <v>0</v>
      </c>
      <c r="AR49" s="20">
        <f t="shared" si="69"/>
        <v>0</v>
      </c>
      <c r="AS49" s="20">
        <f t="shared" si="69"/>
        <v>0</v>
      </c>
      <c r="AT49" s="20">
        <f t="shared" si="69"/>
        <v>0</v>
      </c>
      <c r="AU49" s="20">
        <f t="shared" si="69"/>
        <v>0</v>
      </c>
      <c r="AV49" s="20">
        <f t="shared" si="69"/>
        <v>0</v>
      </c>
      <c r="AW49" s="20">
        <f t="shared" si="69"/>
        <v>0</v>
      </c>
      <c r="AX49" s="20">
        <f t="shared" si="69"/>
        <v>0</v>
      </c>
      <c r="AZ49" s="68">
        <f t="shared" si="4"/>
        <v>0</v>
      </c>
      <c r="BA49" s="64">
        <f t="shared" si="21"/>
        <v>0</v>
      </c>
      <c r="BB49" s="3">
        <f t="shared" si="5"/>
        <v>0</v>
      </c>
      <c r="BC49">
        <f>IF(X49&gt;0,VLOOKUP(A49,Rang!$A$4:$AU$53,47,FALSE))/1000</f>
        <v>0</v>
      </c>
    </row>
    <row r="50" spans="1:55" hidden="1">
      <c r="A50" s="178" t="str">
        <f>IF(Runden!A50="","",Runden!A50)</f>
        <v/>
      </c>
      <c r="B50" s="174">
        <f>IF(Rang!B50&gt;0,VLOOKUP(Rang!B50,Einstellungen!$A$3:$B$52,2,FALSE),0)</f>
        <v>0</v>
      </c>
      <c r="C50" s="30">
        <f>IF(Rang!C50&gt;0,VLOOKUP(Rang!C50,Einstellungen!$A$3:$B$52,2,FALSE),0)</f>
        <v>0</v>
      </c>
      <c r="D50" s="30">
        <f>IF(Rang!D50&gt;0,VLOOKUP(Rang!D50,Einstellungen!$A$3:$B$52,2,FALSE),0)</f>
        <v>0</v>
      </c>
      <c r="E50" s="30">
        <f>IF(Rang!E50&gt;0,VLOOKUP(Rang!E50,Einstellungen!$A$3:$B$52,2,FALSE),0)</f>
        <v>0</v>
      </c>
      <c r="F50" s="30">
        <f>IF(Rang!F50&gt;0,VLOOKUP(Rang!F50,Einstellungen!$A$3:$B$52,2,FALSE),0)</f>
        <v>0</v>
      </c>
      <c r="G50" s="30">
        <f>IF(Rang!G50&gt;0,VLOOKUP(Rang!G50,Einstellungen!$A$3:$B$52,2,FALSE),0)</f>
        <v>0</v>
      </c>
      <c r="H50" s="30">
        <f>IF(Rang!H50&gt;0,VLOOKUP(Rang!H50,Einstellungen!$A$3:$B$52,2,FALSE),0)</f>
        <v>0</v>
      </c>
      <c r="I50" s="30">
        <f>IF(Rang!I50&gt;0,VLOOKUP(Rang!I50,Einstellungen!$A$3:$B$52,2,FALSE),0)</f>
        <v>0</v>
      </c>
      <c r="J50" s="30">
        <f>IF(Rang!J50&gt;0,VLOOKUP(Rang!J50,Einstellungen!$A$3:$B$52,2,FALSE),0)</f>
        <v>0</v>
      </c>
      <c r="K50" s="30">
        <f>IF(Rang!K50&gt;0,VLOOKUP(Rang!K50,Einstellungen!$A$3:$B$52,2,FALSE),0)</f>
        <v>0</v>
      </c>
      <c r="L50" s="30">
        <f>IF(Rang!L50&gt;0,VLOOKUP(Rang!L50,Einstellungen!$A$3:$B$52,2,FALSE),0)</f>
        <v>0</v>
      </c>
      <c r="M50" s="30">
        <f>IF(Rang!M50&gt;0,VLOOKUP(Rang!M50,Einstellungen!$A$3:$B$52,2,FALSE),0)</f>
        <v>0</v>
      </c>
      <c r="N50" s="30">
        <f>IF(Rang!N50&gt;0,VLOOKUP(Rang!N50,Einstellungen!$A$3:$B$52,2,FALSE),0)</f>
        <v>0</v>
      </c>
      <c r="O50" s="30">
        <f>IF(Rang!O50&gt;0,VLOOKUP(Rang!O50,Einstellungen!$A$3:$B$52,2,FALSE),0)</f>
        <v>0</v>
      </c>
      <c r="P50" s="30">
        <f>IF(Rang!P50&gt;0,VLOOKUP(Rang!P50,Einstellungen!$A$3:$B$52,2,FALSE),0)</f>
        <v>0</v>
      </c>
      <c r="Q50" s="30">
        <f>IF(Rang!Q50&gt;0,VLOOKUP(Rang!Q50,Einstellungen!$A$3:$B$52,2,FALSE),0)</f>
        <v>0</v>
      </c>
      <c r="R50" s="30">
        <f>IF(Rang!R50&gt;0,VLOOKUP(Rang!R50,Einstellungen!$A$3:$B$52,2,FALSE),0)</f>
        <v>0</v>
      </c>
      <c r="S50" s="30">
        <f>IF(Rang!S50&gt;0,VLOOKUP(Rang!S50,Einstellungen!$A$3:$B$52,2,FALSE),0)</f>
        <v>0</v>
      </c>
      <c r="T50" s="30">
        <f>IF(Rang!T50&gt;0,VLOOKUP(Rang!T50,Einstellungen!$A$3:$B$52,2,FALSE),0)</f>
        <v>0</v>
      </c>
      <c r="U50" s="157">
        <f>IF(Rang!U50&gt;0,VLOOKUP(Rang!U50,Einstellungen!$A$3:$B$52,2,FALSE),0)</f>
        <v>0</v>
      </c>
      <c r="V50" s="161">
        <f t="shared" si="46"/>
        <v>0</v>
      </c>
      <c r="W50" s="53">
        <f t="shared" si="47"/>
        <v>0</v>
      </c>
      <c r="X50" s="164">
        <f t="shared" si="48"/>
        <v>0</v>
      </c>
      <c r="Y50" s="169">
        <f t="shared" si="49"/>
        <v>0</v>
      </c>
      <c r="Z50" s="166">
        <f t="shared" si="50"/>
        <v>0</v>
      </c>
      <c r="AA50" s="183">
        <f t="shared" si="51"/>
        <v>0</v>
      </c>
      <c r="AB50" s="148">
        <f t="shared" si="52"/>
        <v>101</v>
      </c>
      <c r="AC50" s="147">
        <f t="shared" si="53"/>
        <v>101</v>
      </c>
      <c r="AD50" s="23">
        <f t="shared" si="54"/>
        <v>0</v>
      </c>
      <c r="AE50" s="20">
        <f t="shared" si="55"/>
        <v>0</v>
      </c>
      <c r="AF50" s="20">
        <f t="shared" ref="AF50:AX50" si="70">LARGE($B50:$U50,AF$3)+AE50</f>
        <v>0</v>
      </c>
      <c r="AG50" s="20">
        <f t="shared" si="70"/>
        <v>0</v>
      </c>
      <c r="AH50" s="20">
        <f t="shared" si="70"/>
        <v>0</v>
      </c>
      <c r="AI50" s="20">
        <f t="shared" si="70"/>
        <v>0</v>
      </c>
      <c r="AJ50" s="20">
        <f t="shared" si="70"/>
        <v>0</v>
      </c>
      <c r="AK50" s="20">
        <f t="shared" si="70"/>
        <v>0</v>
      </c>
      <c r="AL50" s="20">
        <f t="shared" si="70"/>
        <v>0</v>
      </c>
      <c r="AM50" s="20">
        <f t="shared" si="70"/>
        <v>0</v>
      </c>
      <c r="AN50" s="20">
        <f t="shared" si="70"/>
        <v>0</v>
      </c>
      <c r="AO50" s="20">
        <f t="shared" si="70"/>
        <v>0</v>
      </c>
      <c r="AP50" s="20">
        <f t="shared" si="70"/>
        <v>0</v>
      </c>
      <c r="AQ50" s="20">
        <f t="shared" si="70"/>
        <v>0</v>
      </c>
      <c r="AR50" s="20">
        <f t="shared" si="70"/>
        <v>0</v>
      </c>
      <c r="AS50" s="20">
        <f t="shared" si="70"/>
        <v>0</v>
      </c>
      <c r="AT50" s="20">
        <f t="shared" si="70"/>
        <v>0</v>
      </c>
      <c r="AU50" s="20">
        <f t="shared" si="70"/>
        <v>0</v>
      </c>
      <c r="AV50" s="20">
        <f t="shared" si="70"/>
        <v>0</v>
      </c>
      <c r="AW50" s="20">
        <f t="shared" si="70"/>
        <v>0</v>
      </c>
      <c r="AX50" s="20">
        <f t="shared" si="70"/>
        <v>0</v>
      </c>
      <c r="AZ50" s="68">
        <f t="shared" si="4"/>
        <v>0</v>
      </c>
      <c r="BA50" s="64">
        <f t="shared" si="21"/>
        <v>0</v>
      </c>
      <c r="BB50" s="3">
        <f t="shared" si="5"/>
        <v>0</v>
      </c>
      <c r="BC50">
        <f>IF(X50&gt;0,VLOOKUP(A50,Rang!$A$4:$AU$53,47,FALSE))/1000</f>
        <v>0</v>
      </c>
    </row>
    <row r="51" spans="1:55" hidden="1">
      <c r="A51" s="178" t="str">
        <f>IF(Runden!A51="","",Runden!A51)</f>
        <v/>
      </c>
      <c r="B51" s="174">
        <f>IF(Rang!B51&gt;0,VLOOKUP(Rang!B51,Einstellungen!$A$3:$B$52,2,FALSE),0)</f>
        <v>0</v>
      </c>
      <c r="C51" s="30">
        <f>IF(Rang!C51&gt;0,VLOOKUP(Rang!C51,Einstellungen!$A$3:$B$52,2,FALSE),0)</f>
        <v>0</v>
      </c>
      <c r="D51" s="30">
        <f>IF(Rang!D51&gt;0,VLOOKUP(Rang!D51,Einstellungen!$A$3:$B$52,2,FALSE),0)</f>
        <v>0</v>
      </c>
      <c r="E51" s="30">
        <f>IF(Rang!E51&gt;0,VLOOKUP(Rang!E51,Einstellungen!$A$3:$B$52,2,FALSE),0)</f>
        <v>0</v>
      </c>
      <c r="F51" s="30">
        <f>IF(Rang!F51&gt;0,VLOOKUP(Rang!F51,Einstellungen!$A$3:$B$52,2,FALSE),0)</f>
        <v>0</v>
      </c>
      <c r="G51" s="30">
        <f>IF(Rang!G51&gt;0,VLOOKUP(Rang!G51,Einstellungen!$A$3:$B$52,2,FALSE),0)</f>
        <v>0</v>
      </c>
      <c r="H51" s="30">
        <f>IF(Rang!H51&gt;0,VLOOKUP(Rang!H51,Einstellungen!$A$3:$B$52,2,FALSE),0)</f>
        <v>0</v>
      </c>
      <c r="I51" s="30">
        <f>IF(Rang!I51&gt;0,VLOOKUP(Rang!I51,Einstellungen!$A$3:$B$52,2,FALSE),0)</f>
        <v>0</v>
      </c>
      <c r="J51" s="30">
        <f>IF(Rang!J51&gt;0,VLOOKUP(Rang!J51,Einstellungen!$A$3:$B$52,2,FALSE),0)</f>
        <v>0</v>
      </c>
      <c r="K51" s="30">
        <f>IF(Rang!K51&gt;0,VLOOKUP(Rang!K51,Einstellungen!$A$3:$B$52,2,FALSE),0)</f>
        <v>0</v>
      </c>
      <c r="L51" s="30">
        <f>IF(Rang!L51&gt;0,VLOOKUP(Rang!L51,Einstellungen!$A$3:$B$52,2,FALSE),0)</f>
        <v>0</v>
      </c>
      <c r="M51" s="30">
        <f>IF(Rang!M51&gt;0,VLOOKUP(Rang!M51,Einstellungen!$A$3:$B$52,2,FALSE),0)</f>
        <v>0</v>
      </c>
      <c r="N51" s="30">
        <f>IF(Rang!N51&gt;0,VLOOKUP(Rang!N51,Einstellungen!$A$3:$B$52,2,FALSE),0)</f>
        <v>0</v>
      </c>
      <c r="O51" s="30">
        <f>IF(Rang!O51&gt;0,VLOOKUP(Rang!O51,Einstellungen!$A$3:$B$52,2,FALSE),0)</f>
        <v>0</v>
      </c>
      <c r="P51" s="30">
        <f>IF(Rang!P51&gt;0,VLOOKUP(Rang!P51,Einstellungen!$A$3:$B$52,2,FALSE),0)</f>
        <v>0</v>
      </c>
      <c r="Q51" s="30">
        <f>IF(Rang!Q51&gt;0,VLOOKUP(Rang!Q51,Einstellungen!$A$3:$B$52,2,FALSE),0)</f>
        <v>0</v>
      </c>
      <c r="R51" s="30">
        <f>IF(Rang!R51&gt;0,VLOOKUP(Rang!R51,Einstellungen!$A$3:$B$52,2,FALSE),0)</f>
        <v>0</v>
      </c>
      <c r="S51" s="30">
        <f>IF(Rang!S51&gt;0,VLOOKUP(Rang!S51,Einstellungen!$A$3:$B$52,2,FALSE),0)</f>
        <v>0</v>
      </c>
      <c r="T51" s="30">
        <f>IF(Rang!T51&gt;0,VLOOKUP(Rang!T51,Einstellungen!$A$3:$B$52,2,FALSE),0)</f>
        <v>0</v>
      </c>
      <c r="U51" s="157">
        <f>IF(Rang!U51&gt;0,VLOOKUP(Rang!U51,Einstellungen!$A$3:$B$52,2,FALSE),0)</f>
        <v>0</v>
      </c>
      <c r="V51" s="161">
        <f t="shared" si="46"/>
        <v>0</v>
      </c>
      <c r="W51" s="53">
        <f t="shared" si="47"/>
        <v>0</v>
      </c>
      <c r="X51" s="164">
        <f t="shared" si="48"/>
        <v>0</v>
      </c>
      <c r="Y51" s="169">
        <f t="shared" si="49"/>
        <v>0</v>
      </c>
      <c r="Z51" s="166">
        <f t="shared" si="50"/>
        <v>0</v>
      </c>
      <c r="AA51" s="183">
        <f t="shared" si="51"/>
        <v>0</v>
      </c>
      <c r="AB51" s="148">
        <f t="shared" si="52"/>
        <v>101</v>
      </c>
      <c r="AC51" s="147">
        <f t="shared" si="53"/>
        <v>101</v>
      </c>
      <c r="AD51" s="23">
        <f t="shared" si="54"/>
        <v>0</v>
      </c>
      <c r="AE51" s="20">
        <f t="shared" si="55"/>
        <v>0</v>
      </c>
      <c r="AF51" s="20">
        <f t="shared" ref="AF51:AX51" si="71">LARGE($B51:$U51,AF$3)+AE51</f>
        <v>0</v>
      </c>
      <c r="AG51" s="20">
        <f t="shared" si="71"/>
        <v>0</v>
      </c>
      <c r="AH51" s="20">
        <f t="shared" si="71"/>
        <v>0</v>
      </c>
      <c r="AI51" s="20">
        <f t="shared" si="71"/>
        <v>0</v>
      </c>
      <c r="AJ51" s="20">
        <f t="shared" si="71"/>
        <v>0</v>
      </c>
      <c r="AK51" s="20">
        <f t="shared" si="71"/>
        <v>0</v>
      </c>
      <c r="AL51" s="20">
        <f t="shared" si="71"/>
        <v>0</v>
      </c>
      <c r="AM51" s="20">
        <f t="shared" si="71"/>
        <v>0</v>
      </c>
      <c r="AN51" s="20">
        <f t="shared" si="71"/>
        <v>0</v>
      </c>
      <c r="AO51" s="20">
        <f t="shared" si="71"/>
        <v>0</v>
      </c>
      <c r="AP51" s="20">
        <f t="shared" si="71"/>
        <v>0</v>
      </c>
      <c r="AQ51" s="20">
        <f t="shared" si="71"/>
        <v>0</v>
      </c>
      <c r="AR51" s="20">
        <f t="shared" si="71"/>
        <v>0</v>
      </c>
      <c r="AS51" s="20">
        <f t="shared" si="71"/>
        <v>0</v>
      </c>
      <c r="AT51" s="20">
        <f t="shared" si="71"/>
        <v>0</v>
      </c>
      <c r="AU51" s="20">
        <f t="shared" si="71"/>
        <v>0</v>
      </c>
      <c r="AV51" s="20">
        <f t="shared" si="71"/>
        <v>0</v>
      </c>
      <c r="AW51" s="20">
        <f t="shared" si="71"/>
        <v>0</v>
      </c>
      <c r="AX51" s="20">
        <f t="shared" si="71"/>
        <v>0</v>
      </c>
      <c r="AZ51" s="68">
        <f t="shared" si="4"/>
        <v>0</v>
      </c>
      <c r="BA51" s="64">
        <f t="shared" si="21"/>
        <v>0</v>
      </c>
      <c r="BB51" s="3">
        <f t="shared" si="5"/>
        <v>0</v>
      </c>
      <c r="BC51">
        <f>IF(X51&gt;0,VLOOKUP(A51,Rang!$A$4:$AU$53,47,FALSE))/1000</f>
        <v>0</v>
      </c>
    </row>
    <row r="52" spans="1:55" hidden="1">
      <c r="A52" s="178" t="str">
        <f>IF(Runden!A52="","",Runden!A52)</f>
        <v/>
      </c>
      <c r="B52" s="174">
        <f>IF(Rang!B52&gt;0,VLOOKUP(Rang!B52,Einstellungen!$A$3:$B$52,2,FALSE),0)</f>
        <v>0</v>
      </c>
      <c r="C52" s="30">
        <f>IF(Rang!C52&gt;0,VLOOKUP(Rang!C52,Einstellungen!$A$3:$B$52,2,FALSE),0)</f>
        <v>0</v>
      </c>
      <c r="D52" s="30">
        <f>IF(Rang!D52&gt;0,VLOOKUP(Rang!D52,Einstellungen!$A$3:$B$52,2,FALSE),0)</f>
        <v>0</v>
      </c>
      <c r="E52" s="30">
        <f>IF(Rang!E52&gt;0,VLOOKUP(Rang!E52,Einstellungen!$A$3:$B$52,2,FALSE),0)</f>
        <v>0</v>
      </c>
      <c r="F52" s="30">
        <f>IF(Rang!F52&gt;0,VLOOKUP(Rang!F52,Einstellungen!$A$3:$B$52,2,FALSE),0)</f>
        <v>0</v>
      </c>
      <c r="G52" s="30">
        <f>IF(Rang!G52&gt;0,VLOOKUP(Rang!G52,Einstellungen!$A$3:$B$52,2,FALSE),0)</f>
        <v>0</v>
      </c>
      <c r="H52" s="30">
        <f>IF(Rang!H52&gt;0,VLOOKUP(Rang!H52,Einstellungen!$A$3:$B$52,2,FALSE),0)</f>
        <v>0</v>
      </c>
      <c r="I52" s="30">
        <f>IF(Rang!I52&gt;0,VLOOKUP(Rang!I52,Einstellungen!$A$3:$B$52,2,FALSE),0)</f>
        <v>0</v>
      </c>
      <c r="J52" s="30">
        <f>IF(Rang!J52&gt;0,VLOOKUP(Rang!J52,Einstellungen!$A$3:$B$52,2,FALSE),0)</f>
        <v>0</v>
      </c>
      <c r="K52" s="30">
        <f>IF(Rang!K52&gt;0,VLOOKUP(Rang!K52,Einstellungen!$A$3:$B$52,2,FALSE),0)</f>
        <v>0</v>
      </c>
      <c r="L52" s="30">
        <f>IF(Rang!L52&gt;0,VLOOKUP(Rang!L52,Einstellungen!$A$3:$B$52,2,FALSE),0)</f>
        <v>0</v>
      </c>
      <c r="M52" s="30">
        <f>IF(Rang!M52&gt;0,VLOOKUP(Rang!M52,Einstellungen!$A$3:$B$52,2,FALSE),0)</f>
        <v>0</v>
      </c>
      <c r="N52" s="30">
        <f>IF(Rang!N52&gt;0,VLOOKUP(Rang!N52,Einstellungen!$A$3:$B$52,2,FALSE),0)</f>
        <v>0</v>
      </c>
      <c r="O52" s="30">
        <f>IF(Rang!O52&gt;0,VLOOKUP(Rang!O52,Einstellungen!$A$3:$B$52,2,FALSE),0)</f>
        <v>0</v>
      </c>
      <c r="P52" s="30">
        <f>IF(Rang!P52&gt;0,VLOOKUP(Rang!P52,Einstellungen!$A$3:$B$52,2,FALSE),0)</f>
        <v>0</v>
      </c>
      <c r="Q52" s="30">
        <f>IF(Rang!Q52&gt;0,VLOOKUP(Rang!Q52,Einstellungen!$A$3:$B$52,2,FALSE),0)</f>
        <v>0</v>
      </c>
      <c r="R52" s="30">
        <f>IF(Rang!R52&gt;0,VLOOKUP(Rang!R52,Einstellungen!$A$3:$B$52,2,FALSE),0)</f>
        <v>0</v>
      </c>
      <c r="S52" s="30">
        <f>IF(Rang!S52&gt;0,VLOOKUP(Rang!S52,Einstellungen!$A$3:$B$52,2,FALSE),0)</f>
        <v>0</v>
      </c>
      <c r="T52" s="30">
        <f>IF(Rang!T52&gt;0,VLOOKUP(Rang!T52,Einstellungen!$A$3:$B$52,2,FALSE),0)</f>
        <v>0</v>
      </c>
      <c r="U52" s="157">
        <f>IF(Rang!U52&gt;0,VLOOKUP(Rang!U52,Einstellungen!$A$3:$B$52,2,FALSE),0)</f>
        <v>0</v>
      </c>
      <c r="V52" s="161">
        <f t="shared" si="46"/>
        <v>0</v>
      </c>
      <c r="W52" s="53">
        <f t="shared" si="47"/>
        <v>0</v>
      </c>
      <c r="X52" s="164">
        <f t="shared" si="48"/>
        <v>0</v>
      </c>
      <c r="Y52" s="169">
        <f t="shared" si="49"/>
        <v>0</v>
      </c>
      <c r="Z52" s="166">
        <f t="shared" si="50"/>
        <v>0</v>
      </c>
      <c r="AA52" s="183">
        <f t="shared" si="51"/>
        <v>0</v>
      </c>
      <c r="AB52" s="148">
        <f t="shared" si="52"/>
        <v>101</v>
      </c>
      <c r="AC52" s="147">
        <f t="shared" si="53"/>
        <v>101</v>
      </c>
      <c r="AD52" s="23">
        <f t="shared" si="54"/>
        <v>0</v>
      </c>
      <c r="AE52" s="20">
        <f t="shared" si="55"/>
        <v>0</v>
      </c>
      <c r="AF52" s="20">
        <f t="shared" ref="AF52:AX52" si="72">LARGE($B52:$U52,AF$3)+AE52</f>
        <v>0</v>
      </c>
      <c r="AG52" s="20">
        <f t="shared" si="72"/>
        <v>0</v>
      </c>
      <c r="AH52" s="20">
        <f t="shared" si="72"/>
        <v>0</v>
      </c>
      <c r="AI52" s="20">
        <f t="shared" si="72"/>
        <v>0</v>
      </c>
      <c r="AJ52" s="20">
        <f t="shared" si="72"/>
        <v>0</v>
      </c>
      <c r="AK52" s="20">
        <f t="shared" si="72"/>
        <v>0</v>
      </c>
      <c r="AL52" s="20">
        <f t="shared" si="72"/>
        <v>0</v>
      </c>
      <c r="AM52" s="20">
        <f t="shared" si="72"/>
        <v>0</v>
      </c>
      <c r="AN52" s="20">
        <f t="shared" si="72"/>
        <v>0</v>
      </c>
      <c r="AO52" s="20">
        <f t="shared" si="72"/>
        <v>0</v>
      </c>
      <c r="AP52" s="20">
        <f t="shared" si="72"/>
        <v>0</v>
      </c>
      <c r="AQ52" s="20">
        <f t="shared" si="72"/>
        <v>0</v>
      </c>
      <c r="AR52" s="20">
        <f t="shared" si="72"/>
        <v>0</v>
      </c>
      <c r="AS52" s="20">
        <f t="shared" si="72"/>
        <v>0</v>
      </c>
      <c r="AT52" s="20">
        <f t="shared" si="72"/>
        <v>0</v>
      </c>
      <c r="AU52" s="20">
        <f t="shared" si="72"/>
        <v>0</v>
      </c>
      <c r="AV52" s="20">
        <f t="shared" si="72"/>
        <v>0</v>
      </c>
      <c r="AW52" s="20">
        <f t="shared" si="72"/>
        <v>0</v>
      </c>
      <c r="AX52" s="20">
        <f t="shared" si="72"/>
        <v>0</v>
      </c>
      <c r="AZ52" s="68">
        <f t="shared" si="4"/>
        <v>0</v>
      </c>
      <c r="BA52" s="64">
        <f t="shared" si="21"/>
        <v>0</v>
      </c>
      <c r="BB52" s="3">
        <f t="shared" si="5"/>
        <v>0</v>
      </c>
      <c r="BC52">
        <f>IF(X52&gt;0,VLOOKUP(A52,Rang!$A$4:$AU$53,47,FALSE))/1000</f>
        <v>0</v>
      </c>
    </row>
    <row r="53" spans="1:55" hidden="1">
      <c r="A53" s="178" t="str">
        <f>IF(Runden!A53="","",Runden!A53)</f>
        <v/>
      </c>
      <c r="B53" s="174">
        <f>IF(Rang!B53&gt;0,VLOOKUP(Rang!B53,Einstellungen!$A$3:$B$52,2,FALSE),0)</f>
        <v>0</v>
      </c>
      <c r="C53" s="30">
        <f>IF(Rang!C53&gt;0,VLOOKUP(Rang!C53,Einstellungen!$A$3:$B$52,2,FALSE),0)</f>
        <v>0</v>
      </c>
      <c r="D53" s="30">
        <f>IF(Rang!D53&gt;0,VLOOKUP(Rang!D53,Einstellungen!$A$3:$B$52,2,FALSE),0)</f>
        <v>0</v>
      </c>
      <c r="E53" s="30">
        <f>IF(Rang!E53&gt;0,VLOOKUP(Rang!E53,Einstellungen!$A$3:$B$52,2,FALSE),0)</f>
        <v>0</v>
      </c>
      <c r="F53" s="30">
        <f>IF(Rang!F53&gt;0,VLOOKUP(Rang!F53,Einstellungen!$A$3:$B$52,2,FALSE),0)</f>
        <v>0</v>
      </c>
      <c r="G53" s="30">
        <f>IF(Rang!G53&gt;0,VLOOKUP(Rang!G53,Einstellungen!$A$3:$B$52,2,FALSE),0)</f>
        <v>0</v>
      </c>
      <c r="H53" s="30">
        <f>IF(Rang!H53&gt;0,VLOOKUP(Rang!H53,Einstellungen!$A$3:$B$52,2,FALSE),0)</f>
        <v>0</v>
      </c>
      <c r="I53" s="30">
        <f>IF(Rang!I53&gt;0,VLOOKUP(Rang!I53,Einstellungen!$A$3:$B$52,2,FALSE),0)</f>
        <v>0</v>
      </c>
      <c r="J53" s="30">
        <f>IF(Rang!J53&gt;0,VLOOKUP(Rang!J53,Einstellungen!$A$3:$B$52,2,FALSE),0)</f>
        <v>0</v>
      </c>
      <c r="K53" s="30">
        <f>IF(Rang!K53&gt;0,VLOOKUP(Rang!K53,Einstellungen!$A$3:$B$52,2,FALSE),0)</f>
        <v>0</v>
      </c>
      <c r="L53" s="30">
        <f>IF(Rang!L53&gt;0,VLOOKUP(Rang!L53,Einstellungen!$A$3:$B$52,2,FALSE),0)</f>
        <v>0</v>
      </c>
      <c r="M53" s="30">
        <f>IF(Rang!M53&gt;0,VLOOKUP(Rang!M53,Einstellungen!$A$3:$B$52,2,FALSE),0)</f>
        <v>0</v>
      </c>
      <c r="N53" s="30">
        <f>IF(Rang!N53&gt;0,VLOOKUP(Rang!N53,Einstellungen!$A$3:$B$52,2,FALSE),0)</f>
        <v>0</v>
      </c>
      <c r="O53" s="30">
        <f>IF(Rang!O53&gt;0,VLOOKUP(Rang!O53,Einstellungen!$A$3:$B$52,2,FALSE),0)</f>
        <v>0</v>
      </c>
      <c r="P53" s="30">
        <f>IF(Rang!P53&gt;0,VLOOKUP(Rang!P53,Einstellungen!$A$3:$B$52,2,FALSE),0)</f>
        <v>0</v>
      </c>
      <c r="Q53" s="30">
        <f>IF(Rang!Q53&gt;0,VLOOKUP(Rang!Q53,Einstellungen!$A$3:$B$52,2,FALSE),0)</f>
        <v>0</v>
      </c>
      <c r="R53" s="30">
        <f>IF(Rang!R53&gt;0,VLOOKUP(Rang!R53,Einstellungen!$A$3:$B$52,2,FALSE),0)</f>
        <v>0</v>
      </c>
      <c r="S53" s="30">
        <f>IF(Rang!S53&gt;0,VLOOKUP(Rang!S53,Einstellungen!$A$3:$B$52,2,FALSE),0)</f>
        <v>0</v>
      </c>
      <c r="T53" s="30">
        <f>IF(Rang!T53&gt;0,VLOOKUP(Rang!T53,Einstellungen!$A$3:$B$52,2,FALSE),0)</f>
        <v>0</v>
      </c>
      <c r="U53" s="157">
        <f>IF(Rang!U53&gt;0,VLOOKUP(Rang!U53,Einstellungen!$A$3:$B$52,2,FALSE),0)</f>
        <v>0</v>
      </c>
      <c r="V53" s="161">
        <f t="shared" si="46"/>
        <v>0</v>
      </c>
      <c r="W53" s="53">
        <f t="shared" si="47"/>
        <v>0</v>
      </c>
      <c r="X53" s="164">
        <f t="shared" si="48"/>
        <v>0</v>
      </c>
      <c r="Y53" s="169">
        <f t="shared" si="49"/>
        <v>0</v>
      </c>
      <c r="Z53" s="166">
        <f t="shared" si="50"/>
        <v>0</v>
      </c>
      <c r="AA53" s="183">
        <f t="shared" si="51"/>
        <v>0</v>
      </c>
      <c r="AB53" s="148">
        <f t="shared" si="52"/>
        <v>101</v>
      </c>
      <c r="AC53" s="147">
        <f t="shared" si="53"/>
        <v>101</v>
      </c>
      <c r="AD53" s="23">
        <f t="shared" si="54"/>
        <v>0</v>
      </c>
      <c r="AE53" s="20">
        <f t="shared" si="55"/>
        <v>0</v>
      </c>
      <c r="AF53" s="20">
        <f t="shared" ref="AF53:AX53" si="73">LARGE($B53:$U53,AF$3)+AE53</f>
        <v>0</v>
      </c>
      <c r="AG53" s="20">
        <f t="shared" si="73"/>
        <v>0</v>
      </c>
      <c r="AH53" s="20">
        <f t="shared" si="73"/>
        <v>0</v>
      </c>
      <c r="AI53" s="20">
        <f t="shared" si="73"/>
        <v>0</v>
      </c>
      <c r="AJ53" s="20">
        <f t="shared" si="73"/>
        <v>0</v>
      </c>
      <c r="AK53" s="20">
        <f t="shared" si="73"/>
        <v>0</v>
      </c>
      <c r="AL53" s="20">
        <f t="shared" si="73"/>
        <v>0</v>
      </c>
      <c r="AM53" s="20">
        <f t="shared" si="73"/>
        <v>0</v>
      </c>
      <c r="AN53" s="20">
        <f t="shared" si="73"/>
        <v>0</v>
      </c>
      <c r="AO53" s="20">
        <f t="shared" si="73"/>
        <v>0</v>
      </c>
      <c r="AP53" s="20">
        <f t="shared" si="73"/>
        <v>0</v>
      </c>
      <c r="AQ53" s="20">
        <f t="shared" si="73"/>
        <v>0</v>
      </c>
      <c r="AR53" s="20">
        <f t="shared" si="73"/>
        <v>0</v>
      </c>
      <c r="AS53" s="20">
        <f t="shared" si="73"/>
        <v>0</v>
      </c>
      <c r="AT53" s="20">
        <f t="shared" si="73"/>
        <v>0</v>
      </c>
      <c r="AU53" s="20">
        <f t="shared" si="73"/>
        <v>0</v>
      </c>
      <c r="AV53" s="20">
        <f t="shared" si="73"/>
        <v>0</v>
      </c>
      <c r="AW53" s="20">
        <f t="shared" si="73"/>
        <v>0</v>
      </c>
      <c r="AX53" s="20">
        <f t="shared" si="73"/>
        <v>0</v>
      </c>
      <c r="AZ53" s="68">
        <f t="shared" si="4"/>
        <v>0</v>
      </c>
      <c r="BA53" s="64">
        <f t="shared" si="21"/>
        <v>0</v>
      </c>
      <c r="BB53" s="3">
        <f t="shared" si="5"/>
        <v>0</v>
      </c>
      <c r="BC53">
        <f>IF(X53&gt;0,VLOOKUP(A53,Rang!$A$4:$AU$53,47,FALSE))/1000</f>
        <v>0</v>
      </c>
    </row>
    <row r="54" spans="1:55">
      <c r="A54" s="179" t="s">
        <v>96</v>
      </c>
      <c r="B54" s="167">
        <f>COUNTIF(B4:B53,"&gt;0")</f>
        <v>12</v>
      </c>
      <c r="C54" s="5">
        <f t="shared" ref="C54:U54" si="74">COUNTIF(C4:C53,"&gt;0")</f>
        <v>10</v>
      </c>
      <c r="D54" s="5">
        <f t="shared" si="74"/>
        <v>10</v>
      </c>
      <c r="E54" s="5">
        <f t="shared" si="74"/>
        <v>6</v>
      </c>
      <c r="F54" s="5">
        <f t="shared" si="74"/>
        <v>8</v>
      </c>
      <c r="G54" s="5">
        <f t="shared" si="74"/>
        <v>8</v>
      </c>
      <c r="H54" s="5">
        <f t="shared" si="74"/>
        <v>8</v>
      </c>
      <c r="I54" s="5">
        <f t="shared" si="74"/>
        <v>7</v>
      </c>
      <c r="J54" s="5">
        <f t="shared" si="74"/>
        <v>0</v>
      </c>
      <c r="K54" s="5">
        <f t="shared" si="74"/>
        <v>0</v>
      </c>
      <c r="L54" s="5">
        <f t="shared" si="74"/>
        <v>0</v>
      </c>
      <c r="M54" s="5">
        <f t="shared" si="74"/>
        <v>0</v>
      </c>
      <c r="N54" s="5">
        <f t="shared" si="74"/>
        <v>0</v>
      </c>
      <c r="O54" s="5">
        <f t="shared" si="74"/>
        <v>0</v>
      </c>
      <c r="P54" s="5">
        <f t="shared" si="74"/>
        <v>0</v>
      </c>
      <c r="Q54" s="5">
        <f t="shared" si="74"/>
        <v>0</v>
      </c>
      <c r="R54" s="5">
        <f t="shared" si="74"/>
        <v>0</v>
      </c>
      <c r="S54" s="5">
        <f t="shared" si="74"/>
        <v>0</v>
      </c>
      <c r="T54" s="5">
        <f t="shared" si="74"/>
        <v>0</v>
      </c>
      <c r="U54" s="158">
        <f t="shared" si="74"/>
        <v>0</v>
      </c>
      <c r="V54" s="162"/>
      <c r="W54" s="5"/>
      <c r="X54" s="158"/>
      <c r="Y54" s="170"/>
      <c r="Z54" s="167"/>
      <c r="AA54" s="184"/>
      <c r="AB54" s="124"/>
    </row>
  </sheetData>
  <sheetProtection sheet="1" objects="1" scenarios="1"/>
  <autoFilter ref="A3:A54">
    <filterColumn colId="0">
      <customFilters and="1">
        <customFilter operator="notEqual" val=" "/>
        <customFilter operator="notEqual" val="*gelöscht*"/>
      </customFilters>
    </filterColumn>
  </autoFilter>
  <sortState ref="A4:AC22">
    <sortCondition ref="AB1"/>
  </sortState>
  <mergeCells count="4">
    <mergeCell ref="AN2:AS2"/>
    <mergeCell ref="AE2:AK2"/>
    <mergeCell ref="Z2:AA2"/>
    <mergeCell ref="V2:X2"/>
  </mergeCells>
  <printOptions horizontalCentered="1" verticalCentered="1"/>
  <pageMargins left="0.19685039370078741" right="0.23622047244094491" top="0.19685039370078741" bottom="0.23622047244094491" header="0.15748031496062992" footer="0.19685039370078741"/>
  <pageSetup paperSize="9" scale="99" orientation="landscape" cellComments="asDisplayed"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Tabelle1" filterMode="1"/>
  <dimension ref="A1:IQ56"/>
  <sheetViews>
    <sheetView showGridLines="0" showRowColHeaders="0" showZeros="0" zoomScaleNormal="100" workbookViewId="0">
      <selection sqref="A1:E55"/>
    </sheetView>
  </sheetViews>
  <sheetFormatPr baseColWidth="10" defaultColWidth="0" defaultRowHeight="12.75" zeroHeight="1"/>
  <cols>
    <col min="1" max="1" width="20.5703125" customWidth="1"/>
    <col min="2" max="2" width="14.42578125" style="3" bestFit="1" customWidth="1"/>
    <col min="3" max="4" width="11.42578125" style="3" customWidth="1"/>
    <col min="5" max="5" width="11.42578125" style="129" customWidth="1"/>
    <col min="6" max="6" width="20.5703125" customWidth="1"/>
    <col min="7" max="7" width="10.42578125" bestFit="1" customWidth="1"/>
    <col min="8" max="10" width="11.42578125" customWidth="1"/>
    <col min="11" max="11" width="5.7109375" customWidth="1"/>
    <col min="12" max="251" width="0" hidden="1" customWidth="1"/>
    <col min="252" max="16384" width="11.42578125" hidden="1"/>
  </cols>
  <sheetData>
    <row r="1" spans="1:11" ht="15.75">
      <c r="A1" s="90" t="str">
        <f>Einstellungen!D9</f>
        <v>GT Sprint 2018</v>
      </c>
      <c r="B1" s="91" t="s">
        <v>91</v>
      </c>
      <c r="C1" s="92"/>
      <c r="D1" s="104">
        <f>COUNTIF(Runden!B54:U54,"&gt;0")</f>
        <v>8</v>
      </c>
      <c r="E1" s="127"/>
      <c r="F1" s="95"/>
      <c r="G1" s="97" t="s">
        <v>119</v>
      </c>
      <c r="H1" s="96"/>
      <c r="I1" s="97" t="s">
        <v>92</v>
      </c>
      <c r="J1" s="103"/>
    </row>
    <row r="2" spans="1:11" ht="22.5" customHeight="1">
      <c r="A2" s="93"/>
      <c r="B2" s="94"/>
      <c r="C2" s="107" t="s">
        <v>95</v>
      </c>
      <c r="D2" s="106">
        <f>IF(D1=0,0,CHOOSE(D1,Runden!B3,Runden!C3,Runden!D3,Runden!E3,Runden!F3,Runden!G3,Runden!H3,Runden!I3,Runden!J3,Runden!K3,Runden!L3,Runden!M3,Runden!N3,Runden!O3,Runden!P3,Runden!Q3,Runden!R3,Runden!S3,Runden!T3,Runden!U3))</f>
        <v>43349</v>
      </c>
      <c r="E2" s="128"/>
      <c r="F2" s="98"/>
      <c r="G2" s="189" t="s">
        <v>118</v>
      </c>
      <c r="H2" s="185" t="str">
        <f>"nach dem "&amp;D1&amp;". Lauf"</f>
        <v>nach dem 8. Lauf</v>
      </c>
      <c r="I2" s="186"/>
      <c r="J2" s="187"/>
    </row>
    <row r="3" spans="1:11" ht="13.5" thickBot="1">
      <c r="A3" s="112" t="s">
        <v>90</v>
      </c>
      <c r="B3" s="150" t="s">
        <v>34</v>
      </c>
      <c r="C3" s="150" t="s">
        <v>11</v>
      </c>
      <c r="D3" s="151" t="s">
        <v>10</v>
      </c>
      <c r="F3" s="99" t="s">
        <v>90</v>
      </c>
      <c r="G3" s="188" t="s">
        <v>15</v>
      </c>
      <c r="H3" s="54" t="s">
        <v>10</v>
      </c>
      <c r="I3" s="54" t="s">
        <v>63</v>
      </c>
      <c r="J3" s="113" t="s">
        <v>34</v>
      </c>
    </row>
    <row r="4" spans="1:11">
      <c r="A4" s="111" t="str">
        <f>IF(Runden!A4="","",Runden!A4)</f>
        <v>Marcus</v>
      </c>
      <c r="B4" s="130">
        <f>IF(A4="",0,VLOOKUP(A4,Runden!$A$4:$U$53,IF($D$1=0,2,$D$1+1),FALSE))</f>
        <v>136.32</v>
      </c>
      <c r="C4" s="131">
        <f>IF(A4="",0,VLOOKUP(A4,Rang!$A$4:$U$53,IF($D$1=0,2,$D$1+1),FALSE))</f>
        <v>1</v>
      </c>
      <c r="D4" s="132">
        <f>IF(A4="",0,VLOOKUP(A4,Punkte!$A$4:$U$53,IF($D$1=0,2,$D$1+1),FALSE))</f>
        <v>20</v>
      </c>
      <c r="E4" s="148">
        <f>IF(C4=0,51,C4)+VLOOKUP(A4,Punkte!$A$4:$AC$53,27,FALSE)*0.001</f>
        <v>1</v>
      </c>
      <c r="F4" s="101" t="str">
        <f>IF(Runden!A4="","",Runden!A4)</f>
        <v>Marcus</v>
      </c>
      <c r="G4" s="190">
        <f>IF(F4="",0,VLOOKUP(F4,Punkte!$A$4:$AC$53,25,FALSE))</f>
        <v>8</v>
      </c>
      <c r="H4" s="131">
        <f>IF(F4="",0,VLOOKUP(F4,Punkte!$A$4:$AC$53,22,FALSE))</f>
        <v>153</v>
      </c>
      <c r="I4" s="131">
        <f>IF(F4="",0,VLOOKUP(F4,Punkte!$A$4:$AC$53,23,FALSE))</f>
        <v>1</v>
      </c>
      <c r="J4" s="133">
        <f>IF(F4="",0,VLOOKUP(F4,Punkte!$A$4:$AC$53,24,FALSE))</f>
        <v>1103.46</v>
      </c>
      <c r="K4" s="152">
        <f t="shared" ref="K4:K21" si="0">IF(I4=0,51,I4)+IF(F4="",50,0)</f>
        <v>1</v>
      </c>
    </row>
    <row r="5" spans="1:11">
      <c r="A5" s="105" t="str">
        <f>IF(Runden!A5="","",Runden!A5)</f>
        <v>Frank</v>
      </c>
      <c r="B5" s="130">
        <f>IF(A5="",0,VLOOKUP(A5,Runden!$A$4:$U$53,IF($D$1=0,2,$D$1+1),FALSE))</f>
        <v>131.06</v>
      </c>
      <c r="C5" s="131">
        <f>IF(A5="",0,VLOOKUP(A5,Rang!$A$4:$U$53,IF($D$1=0,2,$D$1+1),FALSE))</f>
        <v>4</v>
      </c>
      <c r="D5" s="132">
        <f>IF(A5="",0,VLOOKUP(A5,Punkte!$A$4:$U$53,IF($D$1=0,2,$D$1+1),FALSE))</f>
        <v>15</v>
      </c>
      <c r="E5" s="148">
        <f>IF(C5=0,51,C5)+VLOOKUP(A5,Punkte!$A$4:$AC$53,27,FALSE)*0.001</f>
        <v>4</v>
      </c>
      <c r="F5" s="102" t="str">
        <f>IF(Runden!A5="","",Runden!A5)</f>
        <v>Frank</v>
      </c>
      <c r="G5" s="190">
        <f>IF(F5="",0,VLOOKUP(F5,Punkte!$A$4:$AC$53,25,FALSE))</f>
        <v>8</v>
      </c>
      <c r="H5" s="131">
        <f>IF(F5="",0,VLOOKUP(F5,Punkte!$A$4:$AC$53,22,FALSE))</f>
        <v>99</v>
      </c>
      <c r="I5" s="131">
        <f>IF(F5="",0,VLOOKUP(F5,Punkte!$A$4:$AC$53,23,FALSE))</f>
        <v>2</v>
      </c>
      <c r="J5" s="133">
        <f>IF(F5="",0,VLOOKUP(F5,Punkte!$A$4:$AC$53,24,FALSE))</f>
        <v>1010.0200000000002</v>
      </c>
      <c r="K5" s="152">
        <f t="shared" si="0"/>
        <v>2</v>
      </c>
    </row>
    <row r="6" spans="1:11">
      <c r="A6" s="105" t="str">
        <f>IF(Runden!A6="","",Runden!A6)</f>
        <v>Günter</v>
      </c>
      <c r="B6" s="130">
        <f>IF(A6="",0,VLOOKUP(A6,Runden!$A$4:$U$53,IF($D$1=0,2,$D$1+1),FALSE))</f>
        <v>0</v>
      </c>
      <c r="C6" s="131">
        <f>IF(A6="",0,VLOOKUP(A6,Rang!$A$4:$U$53,IF($D$1=0,2,$D$1+1),FALSE))</f>
        <v>0</v>
      </c>
      <c r="D6" s="132">
        <f>IF(A6="",0,VLOOKUP(A6,Punkte!$A$4:$U$53,IF($D$1=0,2,$D$1+1),FALSE))</f>
        <v>0</v>
      </c>
      <c r="E6" s="148">
        <f>IF(C6=0,51,C6)+VLOOKUP(A6,Punkte!$A$4:$AC$53,27,FALSE)*0.001</f>
        <v>51</v>
      </c>
      <c r="F6" s="102" t="str">
        <f>IF(Runden!A6="","",Runden!A6)</f>
        <v>Günter</v>
      </c>
      <c r="G6" s="190">
        <f>IF(F6="",0,VLOOKUP(F6,Punkte!$A$4:$AC$53,25,FALSE))</f>
        <v>6</v>
      </c>
      <c r="H6" s="131">
        <f>IF(F6="",0,VLOOKUP(F6,Punkte!$A$4:$AC$53,22,FALSE))</f>
        <v>97</v>
      </c>
      <c r="I6" s="131">
        <f>IF(F6="",0,VLOOKUP(F6,Punkte!$A$4:$AC$53,23,FALSE))</f>
        <v>3</v>
      </c>
      <c r="J6" s="133">
        <f>IF(F6="",0,VLOOKUP(F6,Punkte!$A$4:$AC$53,24,FALSE))</f>
        <v>811.43000000000006</v>
      </c>
      <c r="K6" s="152">
        <f t="shared" si="0"/>
        <v>3</v>
      </c>
    </row>
    <row r="7" spans="1:11">
      <c r="A7" s="105" t="str">
        <f>IF(Runden!A7="","",Runden!A7)</f>
        <v>Potti</v>
      </c>
      <c r="B7" s="130">
        <f>IF(A7="",0,VLOOKUP(A7,Runden!$A$4:$U$53,IF($D$1=0,2,$D$1+1),FALSE))</f>
        <v>0</v>
      </c>
      <c r="C7" s="131">
        <f>IF(A7="",0,VLOOKUP(A7,Rang!$A$4:$U$53,IF($D$1=0,2,$D$1+1),FALSE))</f>
        <v>0</v>
      </c>
      <c r="D7" s="132">
        <f>IF(A7="",0,VLOOKUP(A7,Punkte!$A$4:$U$53,IF($D$1=0,2,$D$1+1),FALSE))</f>
        <v>0</v>
      </c>
      <c r="E7" s="148">
        <f>IF(C7=0,51,C7)+VLOOKUP(A7,Punkte!$A$4:$AC$53,27,FALSE)*0.001</f>
        <v>51</v>
      </c>
      <c r="F7" s="102" t="str">
        <f>IF(Runden!A7="","",Runden!A7)</f>
        <v>Potti</v>
      </c>
      <c r="G7" s="190">
        <f>IF(F7="",0,VLOOKUP(F7,Punkte!$A$4:$AC$53,25,FALSE))</f>
        <v>6</v>
      </c>
      <c r="H7" s="131">
        <f>IF(F7="",0,VLOOKUP(F7,Punkte!$A$4:$AC$53,22,FALSE))</f>
        <v>89</v>
      </c>
      <c r="I7" s="131">
        <f>IF(F7="",0,VLOOKUP(F7,Punkte!$A$4:$AC$53,23,FALSE))</f>
        <v>4</v>
      </c>
      <c r="J7" s="133">
        <f>IF(F7="",0,VLOOKUP(F7,Punkte!$A$4:$AC$53,24,FALSE))</f>
        <v>802.72</v>
      </c>
      <c r="K7" s="152">
        <f t="shared" si="0"/>
        <v>4</v>
      </c>
    </row>
    <row r="8" spans="1:11">
      <c r="A8" s="105" t="str">
        <f>IF(Runden!A8="","",Runden!A8)</f>
        <v>Horst</v>
      </c>
      <c r="B8" s="130">
        <f>IF(A8="",0,VLOOKUP(A8,Runden!$A$4:$U$53,IF($D$1=0,2,$D$1+1),FALSE))</f>
        <v>127.09</v>
      </c>
      <c r="C8" s="131">
        <f>IF(A8="",0,VLOOKUP(A8,Rang!$A$4:$U$53,IF($D$1=0,2,$D$1+1),FALSE))</f>
        <v>7</v>
      </c>
      <c r="D8" s="132">
        <f>IF(A8="",0,VLOOKUP(A8,Punkte!$A$4:$U$53,IF($D$1=0,2,$D$1+1),FALSE))</f>
        <v>12</v>
      </c>
      <c r="E8" s="148">
        <f>IF(C8=0,51,C8)+VLOOKUP(A8,Punkte!$A$4:$AC$53,27,FALSE)*0.001</f>
        <v>7</v>
      </c>
      <c r="F8" s="102" t="str">
        <f>IF(Runden!A8="","",Runden!A8)</f>
        <v>Horst</v>
      </c>
      <c r="G8" s="190">
        <f>IF(F8="",0,VLOOKUP(F8,Punkte!$A$4:$AC$53,25,FALSE))</f>
        <v>6</v>
      </c>
      <c r="H8" s="131">
        <f>IF(F8="",0,VLOOKUP(F8,Punkte!$A$4:$AC$53,22,FALSE))</f>
        <v>68</v>
      </c>
      <c r="I8" s="131">
        <f>IF(F8="",0,VLOOKUP(F8,Punkte!$A$4:$AC$53,23,FALSE))</f>
        <v>7</v>
      </c>
      <c r="J8" s="133">
        <f>IF(F8="",0,VLOOKUP(F8,Punkte!$A$4:$AC$53,24,FALSE))</f>
        <v>784.30000000000007</v>
      </c>
      <c r="K8" s="152">
        <f t="shared" si="0"/>
        <v>7</v>
      </c>
    </row>
    <row r="9" spans="1:11">
      <c r="A9" s="105" t="str">
        <f>IF(Runden!A9="","",Runden!A9)</f>
        <v>Sven</v>
      </c>
      <c r="B9" s="130">
        <f>IF(A9="",0,VLOOKUP(A9,Runden!$A$4:$U$53,IF($D$1=0,2,$D$1+1),FALSE))</f>
        <v>130.55000000000001</v>
      </c>
      <c r="C9" s="131">
        <f>IF(A9="",0,VLOOKUP(A9,Rang!$A$4:$U$53,IF($D$1=0,2,$D$1+1),FALSE))</f>
        <v>5</v>
      </c>
      <c r="D9" s="132">
        <f>IF(A9="",0,VLOOKUP(A9,Punkte!$A$4:$U$53,IF($D$1=0,2,$D$1+1),FALSE))</f>
        <v>14</v>
      </c>
      <c r="E9" s="148">
        <f>IF(C9=0,51,C9)+VLOOKUP(A9,Punkte!$A$4:$AC$53,27,FALSE)*0.001</f>
        <v>5</v>
      </c>
      <c r="F9" s="102" t="str">
        <f>IF(Runden!A9="","",Runden!A9)</f>
        <v>Sven</v>
      </c>
      <c r="G9" s="190">
        <f>IF(F9="",0,VLOOKUP(F9,Punkte!$A$4:$AC$53,25,FALSE))</f>
        <v>5</v>
      </c>
      <c r="H9" s="131">
        <f>IF(F9="",0,VLOOKUP(F9,Punkte!$A$4:$AC$53,22,FALSE))</f>
        <v>71</v>
      </c>
      <c r="I9" s="131">
        <f>IF(F9="",0,VLOOKUP(F9,Punkte!$A$4:$AC$53,23,FALSE))</f>
        <v>6</v>
      </c>
      <c r="J9" s="133">
        <f>IF(F9="",0,VLOOKUP(F9,Punkte!$A$4:$AC$53,24,FALSE))</f>
        <v>680.97</v>
      </c>
      <c r="K9" s="152">
        <f t="shared" si="0"/>
        <v>6</v>
      </c>
    </row>
    <row r="10" spans="1:11">
      <c r="A10" s="105" t="str">
        <f>IF(Runden!A10="","",Runden!A10)</f>
        <v>Ronald</v>
      </c>
      <c r="B10" s="130">
        <f>IF(A10="",0,VLOOKUP(A10,Runden!$A$4:$U$53,IF($D$1=0,2,$D$1+1),FALSE))</f>
        <v>135.13999999999999</v>
      </c>
      <c r="C10" s="131">
        <f>IF(A10="",0,VLOOKUP(A10,Rang!$A$4:$U$53,IF($D$1=0,2,$D$1+1),FALSE))</f>
        <v>2</v>
      </c>
      <c r="D10" s="132">
        <f>IF(A10="",0,VLOOKUP(A10,Punkte!$A$4:$U$53,IF($D$1=0,2,$D$1+1),FALSE))</f>
        <v>18</v>
      </c>
      <c r="E10" s="148">
        <f>IF(C10=0,51,C10)+VLOOKUP(A10,Punkte!$A$4:$AC$53,27,FALSE)*0.001</f>
        <v>2</v>
      </c>
      <c r="F10" s="102" t="str">
        <f>IF(Runden!A10="","",Runden!A10)</f>
        <v>Ronald</v>
      </c>
      <c r="G10" s="190">
        <f>IF(F10="",0,VLOOKUP(F10,Punkte!$A$4:$AC$53,25,FALSE))</f>
        <v>5</v>
      </c>
      <c r="H10" s="131">
        <f>IF(F10="",0,VLOOKUP(F10,Punkte!$A$4:$AC$53,22,FALSE))</f>
        <v>84</v>
      </c>
      <c r="I10" s="131">
        <f>IF(F10="",0,VLOOKUP(F10,Punkte!$A$4:$AC$53,23,FALSE))</f>
        <v>5</v>
      </c>
      <c r="J10" s="133">
        <f>IF(F10="",0,VLOOKUP(F10,Punkte!$A$4:$AC$53,24,FALSE))</f>
        <v>657.2299999999999</v>
      </c>
      <c r="K10" s="152">
        <f t="shared" si="0"/>
        <v>5</v>
      </c>
    </row>
    <row r="11" spans="1:11">
      <c r="A11" s="105" t="str">
        <f>IF(Runden!A11="","",Runden!A11)</f>
        <v>Martin</v>
      </c>
      <c r="B11" s="130">
        <f>IF(A11="",0,VLOOKUP(A11,Runden!$A$4:$U$53,IF($D$1=0,2,$D$1+1),FALSE))</f>
        <v>131.07</v>
      </c>
      <c r="C11" s="131">
        <f>IF(A11="",0,VLOOKUP(A11,Rang!$A$4:$U$53,IF($D$1=0,2,$D$1+1),FALSE))</f>
        <v>3</v>
      </c>
      <c r="D11" s="132">
        <f>IF(A11="",0,VLOOKUP(A11,Punkte!$A$4:$U$53,IF($D$1=0,2,$D$1+1),FALSE))</f>
        <v>16</v>
      </c>
      <c r="E11" s="148">
        <f>IF(C11=0,51,C11)+VLOOKUP(A11,Punkte!$A$4:$AC$53,27,FALSE)*0.001</f>
        <v>3</v>
      </c>
      <c r="F11" s="102" t="str">
        <f>IF(Runden!A11="","",Runden!A11)</f>
        <v>Martin</v>
      </c>
      <c r="G11" s="190">
        <f>IF(F11="",0,VLOOKUP(F11,Punkte!$A$4:$AC$53,25,FALSE))</f>
        <v>4</v>
      </c>
      <c r="H11" s="131">
        <f>IF(F11="",0,VLOOKUP(F11,Punkte!$A$4:$AC$53,22,FALSE))</f>
        <v>55</v>
      </c>
      <c r="I11" s="131">
        <f>IF(F11="",0,VLOOKUP(F11,Punkte!$A$4:$AC$53,23,FALSE))</f>
        <v>8</v>
      </c>
      <c r="J11" s="133">
        <f>IF(F11="",0,VLOOKUP(F11,Punkte!$A$4:$AC$53,24,FALSE))</f>
        <v>516.37000000000012</v>
      </c>
      <c r="K11" s="152">
        <f t="shared" si="0"/>
        <v>8</v>
      </c>
    </row>
    <row r="12" spans="1:11">
      <c r="A12" s="105" t="str">
        <f>IF(Runden!A12="","",Runden!A12)</f>
        <v>Dirk</v>
      </c>
      <c r="B12" s="130">
        <f>IF(A12="",0,VLOOKUP(A12,Runden!$A$4:$U$53,IF($D$1=0,2,$D$1+1),FALSE))</f>
        <v>128.25</v>
      </c>
      <c r="C12" s="131">
        <f>IF(A12="",0,VLOOKUP(A12,Rang!$A$4:$U$53,IF($D$1=0,2,$D$1+1),FALSE))</f>
        <v>6</v>
      </c>
      <c r="D12" s="132">
        <f>IF(A12="",0,VLOOKUP(A12,Punkte!$A$4:$U$53,IF($D$1=0,2,$D$1+1),FALSE))</f>
        <v>13</v>
      </c>
      <c r="E12" s="148">
        <f>IF(C12=0,51,C12)+VLOOKUP(A12,Punkte!$A$4:$AC$53,27,FALSE)*0.001</f>
        <v>6</v>
      </c>
      <c r="F12" s="102" t="str">
        <f>IF(Runden!A12="","",Runden!A12)</f>
        <v>Dirk</v>
      </c>
      <c r="G12" s="190">
        <f>IF(F12="",0,VLOOKUP(F12,Punkte!$A$4:$AC$53,25,FALSE))</f>
        <v>4</v>
      </c>
      <c r="H12" s="131">
        <f>IF(F12="",0,VLOOKUP(F12,Punkte!$A$4:$AC$53,22,FALSE))</f>
        <v>44</v>
      </c>
      <c r="I12" s="131">
        <f>IF(F12="",0,VLOOKUP(F12,Punkte!$A$4:$AC$53,23,FALSE))</f>
        <v>10</v>
      </c>
      <c r="J12" s="133">
        <f>IF(F12="",0,VLOOKUP(F12,Punkte!$A$4:$AC$53,24,FALSE))</f>
        <v>506.46999999999997</v>
      </c>
      <c r="K12" s="152">
        <f t="shared" si="0"/>
        <v>10</v>
      </c>
    </row>
    <row r="13" spans="1:11">
      <c r="A13" s="105" t="str">
        <f>IF(Runden!A13="","",Runden!A13)</f>
        <v>Oliver</v>
      </c>
      <c r="B13" s="130">
        <f>IF(A13="",0,VLOOKUP(A13,Runden!$A$4:$U$53,IF($D$1=0,2,$D$1+1),FALSE))</f>
        <v>0</v>
      </c>
      <c r="C13" s="131">
        <f>IF(A13="",0,VLOOKUP(A13,Rang!$A$4:$U$53,IF($D$1=0,2,$D$1+1),FALSE))</f>
        <v>0</v>
      </c>
      <c r="D13" s="132">
        <f>IF(A13="",0,VLOOKUP(A13,Punkte!$A$4:$U$53,IF($D$1=0,2,$D$1+1),FALSE))</f>
        <v>0</v>
      </c>
      <c r="E13" s="148">
        <f>IF(C13=0,51,C13)+VLOOKUP(A13,Punkte!$A$4:$AC$53,27,FALSE)*0.001</f>
        <v>51</v>
      </c>
      <c r="F13" s="102" t="str">
        <f>IF(Runden!A13="","",Runden!A13)</f>
        <v>Oliver</v>
      </c>
      <c r="G13" s="190">
        <f>IF(F13="",0,VLOOKUP(F13,Punkte!$A$4:$AC$53,25,FALSE))</f>
        <v>3</v>
      </c>
      <c r="H13" s="131">
        <f>IF(F13="",0,VLOOKUP(F13,Punkte!$A$4:$AC$53,22,FALSE))</f>
        <v>52</v>
      </c>
      <c r="I13" s="131">
        <f>IF(F13="",0,VLOOKUP(F13,Punkte!$A$4:$AC$53,23,FALSE))</f>
        <v>9</v>
      </c>
      <c r="J13" s="133">
        <f>IF(F13="",0,VLOOKUP(F13,Punkte!$A$4:$AC$53,24,FALSE))</f>
        <v>420.62</v>
      </c>
      <c r="K13" s="152">
        <f t="shared" si="0"/>
        <v>9</v>
      </c>
    </row>
    <row r="14" spans="1:11">
      <c r="A14" s="105" t="str">
        <f>IF(Runden!A14="","",Runden!A14)</f>
        <v>Christian</v>
      </c>
      <c r="B14" s="130">
        <f>IF(A14="",0,VLOOKUP(A14,Runden!$A$4:$U$53,IF($D$1=0,2,$D$1+1),FALSE))</f>
        <v>0</v>
      </c>
      <c r="C14" s="131">
        <f>IF(A14="",0,VLOOKUP(A14,Rang!$A$4:$U$53,IF($D$1=0,2,$D$1+1),FALSE))</f>
        <v>0</v>
      </c>
      <c r="D14" s="132">
        <f>IF(A14="",0,VLOOKUP(A14,Punkte!$A$4:$U$53,IF($D$1=0,2,$D$1+1),FALSE))</f>
        <v>0</v>
      </c>
      <c r="E14" s="148">
        <f>IF(C14=0,51,C14)+VLOOKUP(A14,Punkte!$A$4:$AC$53,27,FALSE)*0.001</f>
        <v>51</v>
      </c>
      <c r="F14" s="102" t="str">
        <f>IF(Runden!A14="","",Runden!A14)</f>
        <v>Christian</v>
      </c>
      <c r="G14" s="190">
        <f>IF(F14="",0,VLOOKUP(F14,Punkte!$A$4:$AC$53,25,FALSE))</f>
        <v>3</v>
      </c>
      <c r="H14" s="131">
        <f>IF(F14="",0,VLOOKUP(F14,Punkte!$A$4:$AC$53,22,FALSE))</f>
        <v>41</v>
      </c>
      <c r="I14" s="131">
        <f>IF(F14="",0,VLOOKUP(F14,Punkte!$A$4:$AC$53,23,FALSE))</f>
        <v>11</v>
      </c>
      <c r="J14" s="133">
        <f>IF(F14="",0,VLOOKUP(F14,Punkte!$A$4:$AC$53,24,FALSE))</f>
        <v>394.81</v>
      </c>
      <c r="K14" s="152">
        <f t="shared" si="0"/>
        <v>11</v>
      </c>
    </row>
    <row r="15" spans="1:11">
      <c r="A15" s="105" t="str">
        <f>IF(Runden!A15="","",Runden!A15)</f>
        <v>Ralf</v>
      </c>
      <c r="B15" s="130">
        <f>IF(A15="",0,VLOOKUP(A15,Runden!$A$4:$U$53,IF($D$1=0,2,$D$1+1),FALSE))</f>
        <v>0</v>
      </c>
      <c r="C15" s="131">
        <f>IF(A15="",0,VLOOKUP(A15,Rang!$A$4:$U$53,IF($D$1=0,2,$D$1+1),FALSE))</f>
        <v>0</v>
      </c>
      <c r="D15" s="132">
        <f>IF(A15="",0,VLOOKUP(A15,Punkte!$A$4:$U$53,IF($D$1=0,2,$D$1+1),FALSE))</f>
        <v>0</v>
      </c>
      <c r="E15" s="148">
        <f>IF(C15=0,51,C15)+VLOOKUP(A15,Punkte!$A$4:$AC$53,27,FALSE)*0.001</f>
        <v>51</v>
      </c>
      <c r="F15" s="102" t="str">
        <f>IF(Runden!A15="","",Runden!A15)</f>
        <v>Ralf</v>
      </c>
      <c r="G15" s="190">
        <f>IF(F15="",0,VLOOKUP(F15,Punkte!$A$4:$AC$53,25,FALSE))</f>
        <v>3</v>
      </c>
      <c r="H15" s="131">
        <f>IF(F15="",0,VLOOKUP(F15,Punkte!$A$4:$AC$53,22,FALSE))</f>
        <v>32</v>
      </c>
      <c r="I15" s="131">
        <f>IF(F15="",0,VLOOKUP(F15,Punkte!$A$4:$AC$53,23,FALSE))</f>
        <v>12</v>
      </c>
      <c r="J15" s="133">
        <f>IF(F15="",0,VLOOKUP(F15,Punkte!$A$4:$AC$53,24,FALSE))</f>
        <v>388.64</v>
      </c>
      <c r="K15" s="152">
        <f t="shared" si="0"/>
        <v>12</v>
      </c>
    </row>
    <row r="16" spans="1:11">
      <c r="A16" s="105" t="str">
        <f>IF(Runden!A16="","",Runden!A16)</f>
        <v>Jülle</v>
      </c>
      <c r="B16" s="130">
        <f>IF(A16="",0,VLOOKUP(A16,Runden!$A$4:$U$53,IF($D$1=0,2,$D$1+1),FALSE))</f>
        <v>0</v>
      </c>
      <c r="C16" s="131">
        <f>IF(A16="",0,VLOOKUP(A16,Rang!$A$4:$U$53,IF($D$1=0,2,$D$1+1),FALSE))</f>
        <v>0</v>
      </c>
      <c r="D16" s="132">
        <f>IF(A16="",0,VLOOKUP(A16,Punkte!$A$4:$U$53,IF($D$1=0,2,$D$1+1),FALSE))</f>
        <v>0</v>
      </c>
      <c r="E16" s="148">
        <f>IF(C16=0,51,C16)+VLOOKUP(A16,Punkte!$A$4:$AC$53,27,FALSE)*0.001</f>
        <v>51</v>
      </c>
      <c r="F16" s="102" t="str">
        <f>IF(Runden!A16="","",Runden!A16)</f>
        <v>Jülle</v>
      </c>
      <c r="G16" s="190">
        <f>IF(F16="",0,VLOOKUP(F16,Punkte!$A$4:$AC$53,25,FALSE))</f>
        <v>2</v>
      </c>
      <c r="H16" s="131">
        <f>IF(F16="",0,VLOOKUP(F16,Punkte!$A$4:$AC$53,22,FALSE))</f>
        <v>16</v>
      </c>
      <c r="I16" s="131">
        <f>IF(F16="",0,VLOOKUP(F16,Punkte!$A$4:$AC$53,23,FALSE))</f>
        <v>15</v>
      </c>
      <c r="J16" s="133">
        <f>IF(F16="",0,VLOOKUP(F16,Punkte!$A$4:$AC$53,24,FALSE))</f>
        <v>241.48000000000002</v>
      </c>
      <c r="K16" s="152">
        <f t="shared" si="0"/>
        <v>15</v>
      </c>
    </row>
    <row r="17" spans="1:11">
      <c r="A17" s="105" t="str">
        <f>IF(Runden!A17="","",Runden!A17)</f>
        <v>Thomas R</v>
      </c>
      <c r="B17" s="130">
        <f>IF(A17="",0,VLOOKUP(A17,Runden!$A$4:$U$53,IF($D$1=0,2,$D$1+1),FALSE))</f>
        <v>0</v>
      </c>
      <c r="C17" s="131">
        <f>IF(A17="",0,VLOOKUP(A17,Rang!$A$4:$U$53,IF($D$1=0,2,$D$1+1),FALSE))</f>
        <v>0</v>
      </c>
      <c r="D17" s="132">
        <f>IF(A17="",0,VLOOKUP(A17,Punkte!$A$4:$U$53,IF($D$1=0,2,$D$1+1),FALSE))</f>
        <v>0</v>
      </c>
      <c r="E17" s="148">
        <f>IF(C17=0,51,C17)+VLOOKUP(A17,Punkte!$A$4:$AC$53,27,FALSE)*0.001</f>
        <v>51</v>
      </c>
      <c r="F17" s="102" t="str">
        <f>IF(Runden!A17="","",Runden!A17)</f>
        <v>Thomas R</v>
      </c>
      <c r="G17" s="190">
        <f>IF(F17="",0,VLOOKUP(F17,Punkte!$A$4:$AC$53,25,FALSE))</f>
        <v>1</v>
      </c>
      <c r="H17" s="131">
        <f>IF(F17="",0,VLOOKUP(F17,Punkte!$A$4:$AC$53,22,FALSE))</f>
        <v>20</v>
      </c>
      <c r="I17" s="131">
        <f>IF(F17="",0,VLOOKUP(F17,Punkte!$A$4:$AC$53,23,FALSE))</f>
        <v>13</v>
      </c>
      <c r="J17" s="133">
        <f>IF(F17="",0,VLOOKUP(F17,Punkte!$A$4:$AC$53,24,FALSE))</f>
        <v>138.22</v>
      </c>
      <c r="K17" s="152">
        <f t="shared" si="0"/>
        <v>13</v>
      </c>
    </row>
    <row r="18" spans="1:11">
      <c r="A18" s="105" t="str">
        <f>IF(Runden!A18="","",Runden!A18)</f>
        <v>Hans</v>
      </c>
      <c r="B18" s="130">
        <f>IF(A18="",0,VLOOKUP(A18,Runden!$A$4:$U$53,IF($D$1=0,2,$D$1+1),FALSE))</f>
        <v>0</v>
      </c>
      <c r="C18" s="131">
        <f>IF(A18="",0,VLOOKUP(A18,Rang!$A$4:$U$53,IF($D$1=0,2,$D$1+1),FALSE))</f>
        <v>0</v>
      </c>
      <c r="D18" s="132">
        <f>IF(A18="",0,VLOOKUP(A18,Punkte!$A$4:$U$53,IF($D$1=0,2,$D$1+1),FALSE))</f>
        <v>0</v>
      </c>
      <c r="E18" s="148">
        <f>IF(C18=0,51,C18)+VLOOKUP(A18,Punkte!$A$4:$AC$53,27,FALSE)*0.001</f>
        <v>51</v>
      </c>
      <c r="F18" s="102" t="str">
        <f>IF(Runden!A18="","",Runden!A18)</f>
        <v>Hans</v>
      </c>
      <c r="G18" s="190">
        <f>IF(F18="",0,VLOOKUP(F18,Punkte!$A$4:$AC$53,25,FALSE))</f>
        <v>1</v>
      </c>
      <c r="H18" s="131">
        <f>IF(F18="",0,VLOOKUP(F18,Punkte!$A$4:$AC$53,22,FALSE))</f>
        <v>18</v>
      </c>
      <c r="I18" s="131">
        <f>IF(F18="",0,VLOOKUP(F18,Punkte!$A$4:$AC$53,23,FALSE))</f>
        <v>14</v>
      </c>
      <c r="J18" s="133">
        <f>IF(F18="",0,VLOOKUP(F18,Punkte!$A$4:$AC$53,24,FALSE))</f>
        <v>138.07</v>
      </c>
      <c r="K18" s="152">
        <f t="shared" si="0"/>
        <v>14</v>
      </c>
    </row>
    <row r="19" spans="1:11">
      <c r="A19" s="105" t="str">
        <f>IF(Runden!A19="","",Runden!A19)</f>
        <v>Gene</v>
      </c>
      <c r="B19" s="130">
        <f>IF(A19="",0,VLOOKUP(A19,Runden!$A$4:$U$53,IF($D$1=0,2,$D$1+1),FALSE))</f>
        <v>0</v>
      </c>
      <c r="C19" s="131">
        <f>IF(A19="",0,VLOOKUP(A19,Rang!$A$4:$U$53,IF($D$1=0,2,$D$1+1),FALSE))</f>
        <v>0</v>
      </c>
      <c r="D19" s="132">
        <f>IF(A19="",0,VLOOKUP(A19,Punkte!$A$4:$U$53,IF($D$1=0,2,$D$1+1),FALSE))</f>
        <v>0</v>
      </c>
      <c r="E19" s="148">
        <f>IF(C19=0,51,C19)+VLOOKUP(A19,Punkte!$A$4:$AC$53,27,FALSE)*0.001</f>
        <v>51</v>
      </c>
      <c r="F19" s="102" t="str">
        <f>IF(Runden!A19="","",Runden!A19)</f>
        <v>Gene</v>
      </c>
      <c r="G19" s="190">
        <f>IF(F19="",0,VLOOKUP(F19,Punkte!$A$4:$AC$53,25,FALSE))</f>
        <v>1</v>
      </c>
      <c r="H19" s="131">
        <f>IF(F19="",0,VLOOKUP(F19,Punkte!$A$4:$AC$53,22,FALSE))</f>
        <v>16</v>
      </c>
      <c r="I19" s="131">
        <f>IF(F19="",0,VLOOKUP(F19,Punkte!$A$4:$AC$53,23,FALSE))</f>
        <v>15</v>
      </c>
      <c r="J19" s="133">
        <f>IF(F19="",0,VLOOKUP(F19,Punkte!$A$4:$AC$53,24,FALSE))</f>
        <v>132.79</v>
      </c>
      <c r="K19" s="152">
        <f t="shared" si="0"/>
        <v>15</v>
      </c>
    </row>
    <row r="20" spans="1:11">
      <c r="A20" s="105" t="str">
        <f>IF(Runden!A20="","",Runden!A20)</f>
        <v>Peter</v>
      </c>
      <c r="B20" s="130">
        <f>IF(A20="",0,VLOOKUP(A20,Runden!$A$4:$U$53,IF($D$1=0,2,$D$1+1),FALSE))</f>
        <v>0</v>
      </c>
      <c r="C20" s="131">
        <f>IF(A20="",0,VLOOKUP(A20,Rang!$A$4:$U$53,IF($D$1=0,2,$D$1+1),FALSE))</f>
        <v>0</v>
      </c>
      <c r="D20" s="132">
        <f>IF(A20="",0,VLOOKUP(A20,Punkte!$A$4:$U$53,IF($D$1=0,2,$D$1+1),FALSE))</f>
        <v>0</v>
      </c>
      <c r="E20" s="148">
        <f>IF(C20=0,51,C20)+VLOOKUP(A20,Punkte!$A$4:$AC$53,27,FALSE)*0.001</f>
        <v>51</v>
      </c>
      <c r="F20" s="102" t="str">
        <f>IF(Runden!A20="","",Runden!A20)</f>
        <v>Peter</v>
      </c>
      <c r="G20" s="190">
        <f>IF(F20="",0,VLOOKUP(F20,Punkte!$A$4:$AC$53,25,FALSE))</f>
        <v>1</v>
      </c>
      <c r="H20" s="131">
        <f>IF(F20="",0,VLOOKUP(F20,Punkte!$A$4:$AC$53,22,FALSE))</f>
        <v>12</v>
      </c>
      <c r="I20" s="131">
        <f>IF(F20="",0,VLOOKUP(F20,Punkte!$A$4:$AC$53,23,FALSE))</f>
        <v>17</v>
      </c>
      <c r="J20" s="133">
        <f>IF(F20="",0,VLOOKUP(F20,Punkte!$A$4:$AC$53,24,FALSE))</f>
        <v>132.55000000000001</v>
      </c>
      <c r="K20" s="152">
        <f t="shared" si="0"/>
        <v>17</v>
      </c>
    </row>
    <row r="21" spans="1:11">
      <c r="A21" s="105" t="str">
        <f>IF(Runden!A21="","",Runden!A21)</f>
        <v>Torben</v>
      </c>
      <c r="B21" s="130">
        <f>IF(A21="",0,VLOOKUP(A21,Runden!$A$4:$U$53,IF($D$1=0,2,$D$1+1),FALSE))</f>
        <v>0</v>
      </c>
      <c r="C21" s="131">
        <f>IF(A21="",0,VLOOKUP(A21,Rang!$A$4:$U$53,IF($D$1=0,2,$D$1+1),FALSE))</f>
        <v>0</v>
      </c>
      <c r="D21" s="132">
        <f>IF(A21="",0,VLOOKUP(A21,Punkte!$A$4:$U$53,IF($D$1=0,2,$D$1+1),FALSE))</f>
        <v>0</v>
      </c>
      <c r="E21" s="148">
        <f>IF(C21=0,51,C21)+VLOOKUP(A21,Punkte!$A$4:$AC$53,27,FALSE)*0.001</f>
        <v>51</v>
      </c>
      <c r="F21" s="102" t="str">
        <f>IF(Runden!A21="","",Runden!A21)</f>
        <v>Torben</v>
      </c>
      <c r="G21" s="190">
        <f>IF(F21="",0,VLOOKUP(F21,Punkte!$A$4:$AC$53,25,FALSE))</f>
        <v>1</v>
      </c>
      <c r="H21" s="131">
        <f>IF(F21="",0,VLOOKUP(F21,Punkte!$A$4:$AC$53,22,FALSE))</f>
        <v>12</v>
      </c>
      <c r="I21" s="131">
        <f>IF(F21="",0,VLOOKUP(F21,Punkte!$A$4:$AC$53,23,FALSE))</f>
        <v>17</v>
      </c>
      <c r="J21" s="133">
        <f>IF(F21="",0,VLOOKUP(F21,Punkte!$A$4:$AC$53,24,FALSE))</f>
        <v>125.65</v>
      </c>
      <c r="K21" s="152">
        <f t="shared" si="0"/>
        <v>17</v>
      </c>
    </row>
    <row r="22" spans="1:11" hidden="1">
      <c r="A22" s="105" t="str">
        <f>IF(Runden!A22="","",Runden!A22)</f>
        <v>Ingo</v>
      </c>
      <c r="B22" s="130">
        <f>IF(A22="",0,VLOOKUP(A22,Runden!$A$4:$U$53,IF($D$1=0,2,$D$1+1),FALSE))</f>
        <v>0</v>
      </c>
      <c r="C22" s="131">
        <f>IF(A22="",0,VLOOKUP(A22,Rang!$A$4:$U$53,IF($D$1=0,2,$D$1+1),FALSE))</f>
        <v>0</v>
      </c>
      <c r="D22" s="132">
        <f>IF(A22="",0,VLOOKUP(A22,Punkte!$A$4:$U$53,IF($D$1=0,2,$D$1+1),FALSE))</f>
        <v>0</v>
      </c>
      <c r="E22" s="148">
        <f>IF(C22=0,51,C22)+VLOOKUP(A22,Punkte!$A$4:$AC$53,27,FALSE)*0.001</f>
        <v>51</v>
      </c>
      <c r="F22" s="102" t="str">
        <f>IF(Runden!A22="","",Runden!A22)</f>
        <v>Ingo</v>
      </c>
      <c r="G22" s="190">
        <f>IF(F22="",0,VLOOKUP(F22,Punkte!$A$4:$AC$53,25,FALSE))</f>
        <v>1</v>
      </c>
      <c r="H22" s="131">
        <f>IF(F22="",0,VLOOKUP(F22,Punkte!$A$4:$AC$53,22,FALSE))</f>
        <v>11</v>
      </c>
      <c r="I22" s="131">
        <f>IF(F22="",0,VLOOKUP(F22,Punkte!$A$4:$AC$53,23,FALSE))</f>
        <v>19</v>
      </c>
      <c r="J22" s="133">
        <f>IF(F22="",0,VLOOKUP(F22,Punkte!$A$4:$AC$53,24,FALSE))</f>
        <v>104.64</v>
      </c>
      <c r="K22" s="152">
        <f t="shared" ref="K22:K53" si="1">IF(I22=0,51,I22)+IF(F22="",50,0)</f>
        <v>19</v>
      </c>
    </row>
    <row r="23" spans="1:11" hidden="1">
      <c r="A23" s="105" t="str">
        <f>IF(Runden!A23="","",Runden!A23)</f>
        <v/>
      </c>
      <c r="B23" s="130">
        <f>IF(A23="",0,VLOOKUP(A23,Runden!$A$4:$U$53,IF($D$1=0,2,$D$1+1),FALSE))</f>
        <v>0</v>
      </c>
      <c r="C23" s="131">
        <f>IF(A23="",0,VLOOKUP(A23,Rang!$A$4:$U$53,IF($D$1=0,2,$D$1+1),FALSE))</f>
        <v>0</v>
      </c>
      <c r="D23" s="132">
        <f>IF(A23="",0,VLOOKUP(A23,Punkte!$A$4:$U$53,IF($D$1=0,2,$D$1+1),FALSE))</f>
        <v>0</v>
      </c>
      <c r="E23" s="148">
        <f>IF(C23=0,51,C23)+VLOOKUP(A23,Punkte!$A$4:$AC$53,27,FALSE)*0.001</f>
        <v>51</v>
      </c>
      <c r="F23" s="102" t="str">
        <f>IF(Runden!A23="","",Runden!A23)</f>
        <v/>
      </c>
      <c r="G23" s="190">
        <f>IF(F23="",0,VLOOKUP(F23,Punkte!$A$4:$AC$53,25,FALSE))</f>
        <v>0</v>
      </c>
      <c r="H23" s="131">
        <f>IF(F23="",0,VLOOKUP(F23,Punkte!$A$4:$AC$53,22,FALSE))</f>
        <v>0</v>
      </c>
      <c r="I23" s="131">
        <f>IF(F23="",0,VLOOKUP(F23,Punkte!$A$4:$AC$53,23,FALSE))</f>
        <v>0</v>
      </c>
      <c r="J23" s="133">
        <f>IF(F23="",0,VLOOKUP(F23,Punkte!$A$4:$AC$53,24,FALSE))</f>
        <v>0</v>
      </c>
      <c r="K23" s="152">
        <f t="shared" si="1"/>
        <v>101</v>
      </c>
    </row>
    <row r="24" spans="1:11" hidden="1">
      <c r="A24" s="105" t="str">
        <f>IF(Runden!A24="","",Runden!A24)</f>
        <v/>
      </c>
      <c r="B24" s="130">
        <f>IF(A24="",0,VLOOKUP(A24,Runden!$A$4:$U$53,IF($D$1=0,2,$D$1+1),FALSE))</f>
        <v>0</v>
      </c>
      <c r="C24" s="131">
        <f>IF(A24="",0,VLOOKUP(A24,Rang!$A$4:$U$53,IF($D$1=0,2,$D$1+1),FALSE))</f>
        <v>0</v>
      </c>
      <c r="D24" s="132">
        <f>IF(A24="",0,VLOOKUP(A24,Punkte!$A$4:$U$53,IF($D$1=0,2,$D$1+1),FALSE))</f>
        <v>0</v>
      </c>
      <c r="E24" s="148">
        <f>IF(C24=0,51,C24)+VLOOKUP(A24,Punkte!$A$4:$AC$53,27,FALSE)*0.001</f>
        <v>51</v>
      </c>
      <c r="F24" s="102" t="str">
        <f>IF(Runden!A24="","",Runden!A24)</f>
        <v/>
      </c>
      <c r="G24" s="190">
        <f>IF(F24="",0,VLOOKUP(F24,Punkte!$A$4:$AC$53,25,FALSE))</f>
        <v>0</v>
      </c>
      <c r="H24" s="131">
        <f>IF(F24="",0,VLOOKUP(F24,Punkte!$A$4:$AC$53,22,FALSE))</f>
        <v>0</v>
      </c>
      <c r="I24" s="131">
        <f>IF(F24="",0,VLOOKUP(F24,Punkte!$A$4:$AC$53,23,FALSE))</f>
        <v>0</v>
      </c>
      <c r="J24" s="133">
        <f>IF(F24="",0,VLOOKUP(F24,Punkte!$A$4:$AC$53,24,FALSE))</f>
        <v>0</v>
      </c>
      <c r="K24" s="152">
        <f t="shared" si="1"/>
        <v>101</v>
      </c>
    </row>
    <row r="25" spans="1:11" hidden="1">
      <c r="A25" s="105" t="str">
        <f>IF(Runden!A25="","",Runden!A25)</f>
        <v/>
      </c>
      <c r="B25" s="130">
        <f>IF(A25="",0,VLOOKUP(A25,Runden!$A$4:$U$53,IF($D$1=0,2,$D$1+1),FALSE))</f>
        <v>0</v>
      </c>
      <c r="C25" s="131">
        <f>IF(A25="",0,VLOOKUP(A25,Rang!$A$4:$U$53,IF($D$1=0,2,$D$1+1),FALSE))</f>
        <v>0</v>
      </c>
      <c r="D25" s="132">
        <f>IF(A25="",0,VLOOKUP(A25,Punkte!$A$4:$U$53,IF($D$1=0,2,$D$1+1),FALSE))</f>
        <v>0</v>
      </c>
      <c r="E25" s="148">
        <f>IF(C25=0,51,C25)+VLOOKUP(A25,Punkte!$A$4:$AC$53,27,FALSE)*0.001</f>
        <v>51</v>
      </c>
      <c r="F25" s="102" t="str">
        <f>IF(Runden!A25="","",Runden!A25)</f>
        <v/>
      </c>
      <c r="G25" s="190">
        <f>IF(F25="",0,VLOOKUP(F25,Punkte!$A$4:$AC$53,25,FALSE))</f>
        <v>0</v>
      </c>
      <c r="H25" s="131">
        <f>IF(F25="",0,VLOOKUP(F25,Punkte!$A$4:$AC$53,22,FALSE))</f>
        <v>0</v>
      </c>
      <c r="I25" s="131">
        <f>IF(F25="",0,VLOOKUP(F25,Punkte!$A$4:$AC$53,23,FALSE))</f>
        <v>0</v>
      </c>
      <c r="J25" s="133">
        <f>IF(F25="",0,VLOOKUP(F25,Punkte!$A$4:$AC$53,24,FALSE))</f>
        <v>0</v>
      </c>
      <c r="K25" s="152">
        <f t="shared" si="1"/>
        <v>101</v>
      </c>
    </row>
    <row r="26" spans="1:11" hidden="1">
      <c r="A26" s="105" t="str">
        <f>IF(Runden!A26="","",Runden!A26)</f>
        <v/>
      </c>
      <c r="B26" s="130">
        <f>IF(A26="",0,VLOOKUP(A26,Runden!$A$4:$U$53,IF($D$1=0,2,$D$1+1),FALSE))</f>
        <v>0</v>
      </c>
      <c r="C26" s="131">
        <f>IF(A26="",0,VLOOKUP(A26,Rang!$A$4:$U$53,IF($D$1=0,2,$D$1+1),FALSE))</f>
        <v>0</v>
      </c>
      <c r="D26" s="132">
        <f>IF(A26="",0,VLOOKUP(A26,Punkte!$A$4:$U$53,IF($D$1=0,2,$D$1+1),FALSE))</f>
        <v>0</v>
      </c>
      <c r="E26" s="148">
        <f>IF(C26=0,51,C26)+VLOOKUP(A26,Punkte!$A$4:$AC$53,27,FALSE)*0.001</f>
        <v>51</v>
      </c>
      <c r="F26" s="102" t="str">
        <f>IF(Runden!A26="","",Runden!A26)</f>
        <v/>
      </c>
      <c r="G26" s="190">
        <f>IF(F26="",0,VLOOKUP(F26,Punkte!$A$4:$AC$53,25,FALSE))</f>
        <v>0</v>
      </c>
      <c r="H26" s="131">
        <f>IF(F26="",0,VLOOKUP(F26,Punkte!$A$4:$AC$53,22,FALSE))</f>
        <v>0</v>
      </c>
      <c r="I26" s="131">
        <f>IF(F26="",0,VLOOKUP(F26,Punkte!$A$4:$AC$53,23,FALSE))</f>
        <v>0</v>
      </c>
      <c r="J26" s="133">
        <f>IF(F26="",0,VLOOKUP(F26,Punkte!$A$4:$AC$53,24,FALSE))</f>
        <v>0</v>
      </c>
      <c r="K26" s="152">
        <f t="shared" si="1"/>
        <v>101</v>
      </c>
    </row>
    <row r="27" spans="1:11" hidden="1">
      <c r="A27" s="105" t="str">
        <f>IF(Runden!A27="","",Runden!A27)</f>
        <v/>
      </c>
      <c r="B27" s="130">
        <f>IF(A27="",0,VLOOKUP(A27,Runden!$A$4:$U$53,IF($D$1=0,2,$D$1+1),FALSE))</f>
        <v>0</v>
      </c>
      <c r="C27" s="131">
        <f>IF(A27="",0,VLOOKUP(A27,Rang!$A$4:$U$53,IF($D$1=0,2,$D$1+1),FALSE))</f>
        <v>0</v>
      </c>
      <c r="D27" s="132">
        <f>IF(A27="",0,VLOOKUP(A27,Punkte!$A$4:$U$53,IF($D$1=0,2,$D$1+1),FALSE))</f>
        <v>0</v>
      </c>
      <c r="E27" s="148">
        <f>IF(C27=0,51,C27)+VLOOKUP(A27,Punkte!$A$4:$AC$53,27,FALSE)*0.001</f>
        <v>51</v>
      </c>
      <c r="F27" s="102" t="str">
        <f>IF(Runden!A27="","",Runden!A27)</f>
        <v/>
      </c>
      <c r="G27" s="190">
        <f>IF(F27="",0,VLOOKUP(F27,Punkte!$A$4:$AC$53,25,FALSE))</f>
        <v>0</v>
      </c>
      <c r="H27" s="131">
        <f>IF(F27="",0,VLOOKUP(F27,Punkte!$A$4:$AC$53,22,FALSE))</f>
        <v>0</v>
      </c>
      <c r="I27" s="131">
        <f>IF(F27="",0,VLOOKUP(F27,Punkte!$A$4:$AC$53,23,FALSE))</f>
        <v>0</v>
      </c>
      <c r="J27" s="133">
        <f>IF(F27="",0,VLOOKUP(F27,Punkte!$A$4:$AC$53,24,FALSE))</f>
        <v>0</v>
      </c>
      <c r="K27" s="152">
        <f t="shared" si="1"/>
        <v>101</v>
      </c>
    </row>
    <row r="28" spans="1:11" hidden="1">
      <c r="A28" s="105" t="str">
        <f>IF(Runden!A28="","",Runden!A28)</f>
        <v/>
      </c>
      <c r="B28" s="130">
        <f>IF(A28="",0,VLOOKUP(A28,Runden!$A$4:$U$53,IF($D$1=0,2,$D$1+1),FALSE))</f>
        <v>0</v>
      </c>
      <c r="C28" s="131">
        <f>IF(A28="",0,VLOOKUP(A28,Rang!$A$4:$U$53,IF($D$1=0,2,$D$1+1),FALSE))</f>
        <v>0</v>
      </c>
      <c r="D28" s="132">
        <f>IF(A28="",0,VLOOKUP(A28,Punkte!$A$4:$U$53,IF($D$1=0,2,$D$1+1),FALSE))</f>
        <v>0</v>
      </c>
      <c r="E28" s="148">
        <f>IF(C28=0,51,C28)+VLOOKUP(A28,Punkte!$A$4:$AC$53,27,FALSE)*0.001</f>
        <v>51</v>
      </c>
      <c r="F28" s="102" t="str">
        <f>IF(Runden!A28="","",Runden!A28)</f>
        <v/>
      </c>
      <c r="G28" s="190">
        <f>IF(F28="",0,VLOOKUP(F28,Punkte!$A$4:$AC$53,25,FALSE))</f>
        <v>0</v>
      </c>
      <c r="H28" s="131">
        <f>IF(F28="",0,VLOOKUP(F28,Punkte!$A$4:$AC$53,22,FALSE))</f>
        <v>0</v>
      </c>
      <c r="I28" s="131">
        <f>IF(F28="",0,VLOOKUP(F28,Punkte!$A$4:$AC$53,23,FALSE))</f>
        <v>0</v>
      </c>
      <c r="J28" s="133">
        <f>IF(F28="",0,VLOOKUP(F28,Punkte!$A$4:$AC$53,24,FALSE))</f>
        <v>0</v>
      </c>
      <c r="K28" s="152">
        <f t="shared" si="1"/>
        <v>101</v>
      </c>
    </row>
    <row r="29" spans="1:11" hidden="1">
      <c r="A29" s="105" t="str">
        <f>IF(Runden!A29="","",Runden!A29)</f>
        <v/>
      </c>
      <c r="B29" s="130">
        <f>IF(A29="",0,VLOOKUP(A29,Runden!$A$4:$U$53,IF($D$1=0,2,$D$1+1),FALSE))</f>
        <v>0</v>
      </c>
      <c r="C29" s="131">
        <f>IF(A29="",0,VLOOKUP(A29,Rang!$A$4:$U$53,IF($D$1=0,2,$D$1+1),FALSE))</f>
        <v>0</v>
      </c>
      <c r="D29" s="132">
        <f>IF(A29="",0,VLOOKUP(A29,Punkte!$A$4:$U$53,IF($D$1=0,2,$D$1+1),FALSE))</f>
        <v>0</v>
      </c>
      <c r="E29" s="148">
        <f>IF(C29=0,51,C29)+VLOOKUP(A29,Punkte!$A$4:$AC$53,27,FALSE)*0.001</f>
        <v>51</v>
      </c>
      <c r="F29" s="102" t="str">
        <f>IF(Runden!A29="","",Runden!A29)</f>
        <v/>
      </c>
      <c r="G29" s="190">
        <f>IF(F29="",0,VLOOKUP(F29,Punkte!$A$4:$AC$53,25,FALSE))</f>
        <v>0</v>
      </c>
      <c r="H29" s="131">
        <f>IF(F29="",0,VLOOKUP(F29,Punkte!$A$4:$AC$53,22,FALSE))</f>
        <v>0</v>
      </c>
      <c r="I29" s="131">
        <f>IF(F29="",0,VLOOKUP(F29,Punkte!$A$4:$AC$53,23,FALSE))</f>
        <v>0</v>
      </c>
      <c r="J29" s="133">
        <f>IF(F29="",0,VLOOKUP(F29,Punkte!$A$4:$AC$53,24,FALSE))</f>
        <v>0</v>
      </c>
      <c r="K29" s="152">
        <f t="shared" si="1"/>
        <v>101</v>
      </c>
    </row>
    <row r="30" spans="1:11" hidden="1">
      <c r="A30" s="105" t="str">
        <f>IF(Runden!A30="","",Runden!A30)</f>
        <v/>
      </c>
      <c r="B30" s="130">
        <f>IF(A30="",0,VLOOKUP(A30,Runden!$A$4:$U$53,IF($D$1=0,2,$D$1+1),FALSE))</f>
        <v>0</v>
      </c>
      <c r="C30" s="131">
        <f>IF(A30="",0,VLOOKUP(A30,Rang!$A$4:$U$53,IF($D$1=0,2,$D$1+1),FALSE))</f>
        <v>0</v>
      </c>
      <c r="D30" s="132">
        <f>IF(A30="",0,VLOOKUP(A30,Punkte!$A$4:$U$53,IF($D$1=0,2,$D$1+1),FALSE))</f>
        <v>0</v>
      </c>
      <c r="E30" s="148">
        <f>IF(C30=0,51,C30)+VLOOKUP(A30,Punkte!$A$4:$AC$53,27,FALSE)*0.001</f>
        <v>51</v>
      </c>
      <c r="F30" s="102" t="str">
        <f>IF(Runden!A30="","",Runden!A30)</f>
        <v/>
      </c>
      <c r="G30" s="190">
        <f>IF(F30="",0,VLOOKUP(F30,Punkte!$A$4:$AC$53,25,FALSE))</f>
        <v>0</v>
      </c>
      <c r="H30" s="131">
        <f>IF(F30="",0,VLOOKUP(F30,Punkte!$A$4:$AC$53,22,FALSE))</f>
        <v>0</v>
      </c>
      <c r="I30" s="131">
        <f>IF(F30="",0,VLOOKUP(F30,Punkte!$A$4:$AC$53,23,FALSE))</f>
        <v>0</v>
      </c>
      <c r="J30" s="133">
        <f>IF(F30="",0,VLOOKUP(F30,Punkte!$A$4:$AC$53,24,FALSE))</f>
        <v>0</v>
      </c>
      <c r="K30" s="152">
        <f t="shared" si="1"/>
        <v>101</v>
      </c>
    </row>
    <row r="31" spans="1:11" hidden="1">
      <c r="A31" s="105" t="str">
        <f>IF(Runden!A31="","",Runden!A31)</f>
        <v/>
      </c>
      <c r="B31" s="130">
        <f>IF(A31="",0,VLOOKUP(A31,Runden!$A$4:$U$53,IF($D$1=0,2,$D$1+1),FALSE))</f>
        <v>0</v>
      </c>
      <c r="C31" s="131">
        <f>IF(A31="",0,VLOOKUP(A31,Rang!$A$4:$U$53,IF($D$1=0,2,$D$1+1),FALSE))</f>
        <v>0</v>
      </c>
      <c r="D31" s="132">
        <f>IF(A31="",0,VLOOKUP(A31,Punkte!$A$4:$U$53,IF($D$1=0,2,$D$1+1),FALSE))</f>
        <v>0</v>
      </c>
      <c r="E31" s="148">
        <f>IF(C31=0,51,C31)+VLOOKUP(A31,Punkte!$A$4:$AC$53,27,FALSE)*0.001</f>
        <v>51</v>
      </c>
      <c r="F31" s="102" t="str">
        <f>IF(Runden!A31="","",Runden!A31)</f>
        <v/>
      </c>
      <c r="G31" s="190">
        <f>IF(F31="",0,VLOOKUP(F31,Punkte!$A$4:$AC$53,25,FALSE))</f>
        <v>0</v>
      </c>
      <c r="H31" s="131">
        <f>IF(F31="",0,VLOOKUP(F31,Punkte!$A$4:$AC$53,22,FALSE))</f>
        <v>0</v>
      </c>
      <c r="I31" s="131">
        <f>IF(F31="",0,VLOOKUP(F31,Punkte!$A$4:$AC$53,23,FALSE))</f>
        <v>0</v>
      </c>
      <c r="J31" s="133">
        <f>IF(F31="",0,VLOOKUP(F31,Punkte!$A$4:$AC$53,24,FALSE))</f>
        <v>0</v>
      </c>
      <c r="K31" s="152">
        <f t="shared" si="1"/>
        <v>101</v>
      </c>
    </row>
    <row r="32" spans="1:11" hidden="1">
      <c r="A32" s="105" t="str">
        <f>IF(Runden!A32="","",Runden!A32)</f>
        <v/>
      </c>
      <c r="B32" s="130">
        <f>IF(A32="",0,VLOOKUP(A32,Runden!$A$4:$U$53,IF($D$1=0,2,$D$1+1),FALSE))</f>
        <v>0</v>
      </c>
      <c r="C32" s="131">
        <f>IF(A32="",0,VLOOKUP(A32,Rang!$A$4:$U$53,IF($D$1=0,2,$D$1+1),FALSE))</f>
        <v>0</v>
      </c>
      <c r="D32" s="132">
        <f>IF(A32="",0,VLOOKUP(A32,Punkte!$A$4:$U$53,IF($D$1=0,2,$D$1+1),FALSE))</f>
        <v>0</v>
      </c>
      <c r="E32" s="148">
        <f>IF(C32=0,51,C32)+VLOOKUP(A32,Punkte!$A$4:$AC$53,27,FALSE)*0.001</f>
        <v>51</v>
      </c>
      <c r="F32" s="102" t="str">
        <f>IF(Runden!A32="","",Runden!A32)</f>
        <v/>
      </c>
      <c r="G32" s="190">
        <f>IF(F32="",0,VLOOKUP(F32,Punkte!$A$4:$AC$53,25,FALSE))</f>
        <v>0</v>
      </c>
      <c r="H32" s="131">
        <f>IF(F32="",0,VLOOKUP(F32,Punkte!$A$4:$AC$53,22,FALSE))</f>
        <v>0</v>
      </c>
      <c r="I32" s="131">
        <f>IF(F32="",0,VLOOKUP(F32,Punkte!$A$4:$AC$53,23,FALSE))</f>
        <v>0</v>
      </c>
      <c r="J32" s="133">
        <f>IF(F32="",0,VLOOKUP(F32,Punkte!$A$4:$AC$53,24,FALSE))</f>
        <v>0</v>
      </c>
      <c r="K32" s="152">
        <f t="shared" si="1"/>
        <v>101</v>
      </c>
    </row>
    <row r="33" spans="1:11" hidden="1">
      <c r="A33" s="105" t="str">
        <f>IF(Runden!A33="","",Runden!A33)</f>
        <v/>
      </c>
      <c r="B33" s="130">
        <f>IF(A33="",0,VLOOKUP(A33,Runden!$A$4:$U$53,IF($D$1=0,2,$D$1+1),FALSE))</f>
        <v>0</v>
      </c>
      <c r="C33" s="131">
        <f>IF(A33="",0,VLOOKUP(A33,Rang!$A$4:$U$53,IF($D$1=0,2,$D$1+1),FALSE))</f>
        <v>0</v>
      </c>
      <c r="D33" s="132">
        <f>IF(A33="",0,VLOOKUP(A33,Punkte!$A$4:$U$53,IF($D$1=0,2,$D$1+1),FALSE))</f>
        <v>0</v>
      </c>
      <c r="E33" s="148">
        <f>IF(C33=0,51,C33)+VLOOKUP(A33,Punkte!$A$4:$AC$53,27,FALSE)*0.001</f>
        <v>51</v>
      </c>
      <c r="F33" s="102" t="str">
        <f>IF(Runden!A33="","",Runden!A33)</f>
        <v/>
      </c>
      <c r="G33" s="190">
        <f>IF(F33="",0,VLOOKUP(F33,Punkte!$A$4:$AC$53,25,FALSE))</f>
        <v>0</v>
      </c>
      <c r="H33" s="131">
        <f>IF(F33="",0,VLOOKUP(F33,Punkte!$A$4:$AC$53,22,FALSE))</f>
        <v>0</v>
      </c>
      <c r="I33" s="131">
        <f>IF(F33="",0,VLOOKUP(F33,Punkte!$A$4:$AC$53,23,FALSE))</f>
        <v>0</v>
      </c>
      <c r="J33" s="133">
        <f>IF(F33="",0,VLOOKUP(F33,Punkte!$A$4:$AC$53,24,FALSE))</f>
        <v>0</v>
      </c>
      <c r="K33" s="152">
        <f t="shared" si="1"/>
        <v>101</v>
      </c>
    </row>
    <row r="34" spans="1:11" hidden="1">
      <c r="A34" s="105" t="str">
        <f>IF(Runden!A34="","",Runden!A34)</f>
        <v/>
      </c>
      <c r="B34" s="130">
        <f>IF(A34="",0,VLOOKUP(A34,Runden!$A$4:$U$53,IF($D$1=0,2,$D$1+1),FALSE))</f>
        <v>0</v>
      </c>
      <c r="C34" s="131">
        <f>IF(A34="",0,VLOOKUP(A34,Rang!$A$4:$U$53,IF($D$1=0,2,$D$1+1),FALSE))</f>
        <v>0</v>
      </c>
      <c r="D34" s="132">
        <f>IF(A34="",0,VLOOKUP(A34,Punkte!$A$4:$U$53,IF($D$1=0,2,$D$1+1),FALSE))</f>
        <v>0</v>
      </c>
      <c r="E34" s="148">
        <f>IF(C34=0,51,C34)+VLOOKUP(A34,Punkte!$A$4:$AC$53,27,FALSE)*0.001</f>
        <v>51</v>
      </c>
      <c r="F34" s="102" t="str">
        <f>IF(Runden!A34="","",Runden!A34)</f>
        <v/>
      </c>
      <c r="G34" s="190">
        <f>IF(F34="",0,VLOOKUP(F34,Punkte!$A$4:$AC$53,25,FALSE))</f>
        <v>0</v>
      </c>
      <c r="H34" s="131">
        <f>IF(F34="",0,VLOOKUP(F34,Punkte!$A$4:$AC$53,22,FALSE))</f>
        <v>0</v>
      </c>
      <c r="I34" s="131">
        <f>IF(F34="",0,VLOOKUP(F34,Punkte!$A$4:$AC$53,23,FALSE))</f>
        <v>0</v>
      </c>
      <c r="J34" s="133">
        <f>IF(F34="",0,VLOOKUP(F34,Punkte!$A$4:$AC$53,24,FALSE))</f>
        <v>0</v>
      </c>
      <c r="K34" s="152">
        <f t="shared" si="1"/>
        <v>101</v>
      </c>
    </row>
    <row r="35" spans="1:11" hidden="1">
      <c r="A35" s="105" t="str">
        <f>IF(Runden!A35="","",Runden!A35)</f>
        <v/>
      </c>
      <c r="B35" s="130">
        <f>IF(A35="",0,VLOOKUP(A35,Runden!$A$4:$U$53,IF($D$1=0,2,$D$1+1),FALSE))</f>
        <v>0</v>
      </c>
      <c r="C35" s="131">
        <f>IF(A35="",0,VLOOKUP(A35,Rang!$A$4:$U$53,IF($D$1=0,2,$D$1+1),FALSE))</f>
        <v>0</v>
      </c>
      <c r="D35" s="132">
        <f>IF(A35="",0,VLOOKUP(A35,Punkte!$A$4:$U$53,IF($D$1=0,2,$D$1+1),FALSE))</f>
        <v>0</v>
      </c>
      <c r="E35" s="148">
        <f>IF(C35=0,51,C35)+VLOOKUP(A35,Punkte!$A$4:$AC$53,27,FALSE)*0.001</f>
        <v>51</v>
      </c>
      <c r="F35" s="102" t="str">
        <f>IF(Runden!A35="","",Runden!A35)</f>
        <v/>
      </c>
      <c r="G35" s="190">
        <f>IF(F35="",0,VLOOKUP(F35,Punkte!$A$4:$AC$53,25,FALSE))</f>
        <v>0</v>
      </c>
      <c r="H35" s="131">
        <f>IF(F35="",0,VLOOKUP(F35,Punkte!$A$4:$AC$53,22,FALSE))</f>
        <v>0</v>
      </c>
      <c r="I35" s="131">
        <f>IF(F35="",0,VLOOKUP(F35,Punkte!$A$4:$AC$53,23,FALSE))</f>
        <v>0</v>
      </c>
      <c r="J35" s="133">
        <f>IF(F35="",0,VLOOKUP(F35,Punkte!$A$4:$AC$53,24,FALSE))</f>
        <v>0</v>
      </c>
      <c r="K35" s="152">
        <f t="shared" si="1"/>
        <v>101</v>
      </c>
    </row>
    <row r="36" spans="1:11" hidden="1">
      <c r="A36" s="105" t="str">
        <f>IF(Runden!A36="","",Runden!A36)</f>
        <v/>
      </c>
      <c r="B36" s="130">
        <f>IF(A36="",0,VLOOKUP(A36,Runden!$A$4:$U$53,IF($D$1=0,2,$D$1+1),FALSE))</f>
        <v>0</v>
      </c>
      <c r="C36" s="131">
        <f>IF(A36="",0,VLOOKUP(A36,Rang!$A$4:$U$53,IF($D$1=0,2,$D$1+1),FALSE))</f>
        <v>0</v>
      </c>
      <c r="D36" s="132">
        <f>IF(A36="",0,VLOOKUP(A36,Punkte!$A$4:$U$53,IF($D$1=0,2,$D$1+1),FALSE))</f>
        <v>0</v>
      </c>
      <c r="E36" s="148">
        <f>IF(C36=0,51,C36)+VLOOKUP(A36,Punkte!$A$4:$AC$53,27,FALSE)*0.001</f>
        <v>51</v>
      </c>
      <c r="F36" s="102" t="str">
        <f>IF(Runden!A36="","",Runden!A36)</f>
        <v/>
      </c>
      <c r="G36" s="190">
        <f>IF(F36="",0,VLOOKUP(F36,Punkte!$A$4:$AC$53,25,FALSE))</f>
        <v>0</v>
      </c>
      <c r="H36" s="131">
        <f>IF(F36="",0,VLOOKUP(F36,Punkte!$A$4:$AC$53,22,FALSE))</f>
        <v>0</v>
      </c>
      <c r="I36" s="131">
        <f>IF(F36="",0,VLOOKUP(F36,Punkte!$A$4:$AC$53,23,FALSE))</f>
        <v>0</v>
      </c>
      <c r="J36" s="133">
        <f>IF(F36="",0,VLOOKUP(F36,Punkte!$A$4:$AC$53,24,FALSE))</f>
        <v>0</v>
      </c>
      <c r="K36" s="152">
        <f t="shared" si="1"/>
        <v>101</v>
      </c>
    </row>
    <row r="37" spans="1:11" hidden="1">
      <c r="A37" s="105" t="str">
        <f>IF(Runden!A37="","",Runden!A37)</f>
        <v/>
      </c>
      <c r="B37" s="130">
        <f>IF(A37="",0,VLOOKUP(A37,Runden!$A$4:$U$53,IF($D$1=0,2,$D$1+1),FALSE))</f>
        <v>0</v>
      </c>
      <c r="C37" s="131">
        <f>IF(A37="",0,VLOOKUP(A37,Rang!$A$4:$U$53,IF($D$1=0,2,$D$1+1),FALSE))</f>
        <v>0</v>
      </c>
      <c r="D37" s="132">
        <f>IF(A37="",0,VLOOKUP(A37,Punkte!$A$4:$U$53,IF($D$1=0,2,$D$1+1),FALSE))</f>
        <v>0</v>
      </c>
      <c r="E37" s="148">
        <f>IF(C37=0,51,C37)+VLOOKUP(A37,Punkte!$A$4:$AC$53,27,FALSE)*0.001</f>
        <v>51</v>
      </c>
      <c r="F37" s="102" t="str">
        <f>IF(Runden!A37="","",Runden!A37)</f>
        <v/>
      </c>
      <c r="G37" s="190">
        <f>IF(F37="",0,VLOOKUP(F37,Punkte!$A$4:$AC$53,25,FALSE))</f>
        <v>0</v>
      </c>
      <c r="H37" s="131">
        <f>IF(F37="",0,VLOOKUP(F37,Punkte!$A$4:$AC$53,22,FALSE))</f>
        <v>0</v>
      </c>
      <c r="I37" s="131">
        <f>IF(F37="",0,VLOOKUP(F37,Punkte!$A$4:$AC$53,23,FALSE))</f>
        <v>0</v>
      </c>
      <c r="J37" s="133">
        <f>IF(F37="",0,VLOOKUP(F37,Punkte!$A$4:$AC$53,24,FALSE))</f>
        <v>0</v>
      </c>
      <c r="K37" s="152">
        <f t="shared" si="1"/>
        <v>101</v>
      </c>
    </row>
    <row r="38" spans="1:11" hidden="1">
      <c r="A38" s="105" t="str">
        <f>IF(Runden!A38="","",Runden!A38)</f>
        <v/>
      </c>
      <c r="B38" s="130">
        <f>IF(A38="",0,VLOOKUP(A38,Runden!$A$4:$U$53,IF($D$1=0,2,$D$1+1),FALSE))</f>
        <v>0</v>
      </c>
      <c r="C38" s="131">
        <f>IF(A38="",0,VLOOKUP(A38,Rang!$A$4:$U$53,IF($D$1=0,2,$D$1+1),FALSE))</f>
        <v>0</v>
      </c>
      <c r="D38" s="132">
        <f>IF(A38="",0,VLOOKUP(A38,Punkte!$A$4:$U$53,IF($D$1=0,2,$D$1+1),FALSE))</f>
        <v>0</v>
      </c>
      <c r="E38" s="148">
        <f>IF(C38=0,51,C38)+VLOOKUP(A38,Punkte!$A$4:$AC$53,27,FALSE)*0.001</f>
        <v>51</v>
      </c>
      <c r="F38" s="102" t="str">
        <f>IF(Runden!A38="","",Runden!A38)</f>
        <v/>
      </c>
      <c r="G38" s="190">
        <f>IF(F38="",0,VLOOKUP(F38,Punkte!$A$4:$AC$53,25,FALSE))</f>
        <v>0</v>
      </c>
      <c r="H38" s="131">
        <f>IF(F38="",0,VLOOKUP(F38,Punkte!$A$4:$AC$53,22,FALSE))</f>
        <v>0</v>
      </c>
      <c r="I38" s="131">
        <f>IF(F38="",0,VLOOKUP(F38,Punkte!$A$4:$AC$53,23,FALSE))</f>
        <v>0</v>
      </c>
      <c r="J38" s="133">
        <f>IF(F38="",0,VLOOKUP(F38,Punkte!$A$4:$AC$53,24,FALSE))</f>
        <v>0</v>
      </c>
      <c r="K38" s="152">
        <f t="shared" si="1"/>
        <v>101</v>
      </c>
    </row>
    <row r="39" spans="1:11" hidden="1">
      <c r="A39" s="105" t="str">
        <f>IF(Runden!A39="","",Runden!A39)</f>
        <v/>
      </c>
      <c r="B39" s="130">
        <f>IF(A39="",0,VLOOKUP(A39,Runden!$A$4:$U$53,IF($D$1=0,2,$D$1+1),FALSE))</f>
        <v>0</v>
      </c>
      <c r="C39" s="131">
        <f>IF(A39="",0,VLOOKUP(A39,Rang!$A$4:$U$53,IF($D$1=0,2,$D$1+1),FALSE))</f>
        <v>0</v>
      </c>
      <c r="D39" s="132">
        <f>IF(A39="",0,VLOOKUP(A39,Punkte!$A$4:$U$53,IF($D$1=0,2,$D$1+1),FALSE))</f>
        <v>0</v>
      </c>
      <c r="E39" s="148">
        <f>IF(C39=0,51,C39)+VLOOKUP(A39,Punkte!$A$4:$AC$53,27,FALSE)*0.001</f>
        <v>51</v>
      </c>
      <c r="F39" s="102" t="str">
        <f>IF(Runden!A39="","",Runden!A39)</f>
        <v/>
      </c>
      <c r="G39" s="190">
        <f>IF(F39="",0,VLOOKUP(F39,Punkte!$A$4:$AC$53,25,FALSE))</f>
        <v>0</v>
      </c>
      <c r="H39" s="131">
        <f>IF(F39="",0,VLOOKUP(F39,Punkte!$A$4:$AC$53,22,FALSE))</f>
        <v>0</v>
      </c>
      <c r="I39" s="131">
        <f>IF(F39="",0,VLOOKUP(F39,Punkte!$A$4:$AC$53,23,FALSE))</f>
        <v>0</v>
      </c>
      <c r="J39" s="133">
        <f>IF(F39="",0,VLOOKUP(F39,Punkte!$A$4:$AC$53,24,FALSE))</f>
        <v>0</v>
      </c>
      <c r="K39" s="152">
        <f t="shared" si="1"/>
        <v>101</v>
      </c>
    </row>
    <row r="40" spans="1:11" hidden="1">
      <c r="A40" s="105" t="str">
        <f>IF(Runden!A40="","",Runden!A40)</f>
        <v/>
      </c>
      <c r="B40" s="130">
        <f>IF(A40="",0,VLOOKUP(A40,Runden!$A$4:$U$53,IF($D$1=0,2,$D$1+1),FALSE))</f>
        <v>0</v>
      </c>
      <c r="C40" s="131">
        <f>IF(A40="",0,VLOOKUP(A40,Rang!$A$4:$U$53,IF($D$1=0,2,$D$1+1),FALSE))</f>
        <v>0</v>
      </c>
      <c r="D40" s="132">
        <f>IF(A40="",0,VLOOKUP(A40,Punkte!$A$4:$U$53,IF($D$1=0,2,$D$1+1),FALSE))</f>
        <v>0</v>
      </c>
      <c r="E40" s="148">
        <f>IF(C40=0,51,C40)+VLOOKUP(A40,Punkte!$A$4:$AC$53,27,FALSE)*0.001</f>
        <v>51</v>
      </c>
      <c r="F40" s="102" t="str">
        <f>IF(Runden!A40="","",Runden!A40)</f>
        <v/>
      </c>
      <c r="G40" s="190">
        <f>IF(F40="",0,VLOOKUP(F40,Punkte!$A$4:$AC$53,25,FALSE))</f>
        <v>0</v>
      </c>
      <c r="H40" s="131">
        <f>IF(F40="",0,VLOOKUP(F40,Punkte!$A$4:$AC$53,22,FALSE))</f>
        <v>0</v>
      </c>
      <c r="I40" s="131">
        <f>IF(F40="",0,VLOOKUP(F40,Punkte!$A$4:$AC$53,23,FALSE))</f>
        <v>0</v>
      </c>
      <c r="J40" s="133">
        <f>IF(F40="",0,VLOOKUP(F40,Punkte!$A$4:$AC$53,24,FALSE))</f>
        <v>0</v>
      </c>
      <c r="K40" s="152">
        <f t="shared" si="1"/>
        <v>101</v>
      </c>
    </row>
    <row r="41" spans="1:11" hidden="1">
      <c r="A41" s="105" t="str">
        <f>IF(Runden!A41="","",Runden!A41)</f>
        <v/>
      </c>
      <c r="B41" s="130">
        <f>IF(A41="",0,VLOOKUP(A41,Runden!$A$4:$U$53,IF($D$1=0,2,$D$1+1),FALSE))</f>
        <v>0</v>
      </c>
      <c r="C41" s="131">
        <f>IF(A41="",0,VLOOKUP(A41,Rang!$A$4:$U$53,IF($D$1=0,2,$D$1+1),FALSE))</f>
        <v>0</v>
      </c>
      <c r="D41" s="132">
        <f>IF(A41="",0,VLOOKUP(A41,Punkte!$A$4:$U$53,IF($D$1=0,2,$D$1+1),FALSE))</f>
        <v>0</v>
      </c>
      <c r="E41" s="148">
        <f>IF(C41=0,51,C41)+VLOOKUP(A41,Punkte!$A$4:$AC$53,27,FALSE)*0.001</f>
        <v>51</v>
      </c>
      <c r="F41" s="102" t="str">
        <f>IF(Runden!A41="","",Runden!A41)</f>
        <v/>
      </c>
      <c r="G41" s="190">
        <f>IF(F41="",0,VLOOKUP(F41,Punkte!$A$4:$AC$53,25,FALSE))</f>
        <v>0</v>
      </c>
      <c r="H41" s="131">
        <f>IF(F41="",0,VLOOKUP(F41,Punkte!$A$4:$AC$53,22,FALSE))</f>
        <v>0</v>
      </c>
      <c r="I41" s="131">
        <f>IF(F41="",0,VLOOKUP(F41,Punkte!$A$4:$AC$53,23,FALSE))</f>
        <v>0</v>
      </c>
      <c r="J41" s="133">
        <f>IF(F41="",0,VLOOKUP(F41,Punkte!$A$4:$AC$53,24,FALSE))</f>
        <v>0</v>
      </c>
      <c r="K41" s="152">
        <f t="shared" si="1"/>
        <v>101</v>
      </c>
    </row>
    <row r="42" spans="1:11" hidden="1">
      <c r="A42" s="105" t="str">
        <f>IF(Runden!A42="","",Runden!A42)</f>
        <v/>
      </c>
      <c r="B42" s="130">
        <f>IF(A42="",0,VLOOKUP(A42,Runden!$A$4:$U$53,IF($D$1=0,2,$D$1+1),FALSE))</f>
        <v>0</v>
      </c>
      <c r="C42" s="131">
        <f>IF(A42="",0,VLOOKUP(A42,Rang!$A$4:$U$53,IF($D$1=0,2,$D$1+1),FALSE))</f>
        <v>0</v>
      </c>
      <c r="D42" s="132">
        <f>IF(A42="",0,VLOOKUP(A42,Punkte!$A$4:$U$53,IF($D$1=0,2,$D$1+1),FALSE))</f>
        <v>0</v>
      </c>
      <c r="E42" s="148">
        <f>IF(C42=0,51,C42)+VLOOKUP(A42,Punkte!$A$4:$AC$53,27,FALSE)*0.001</f>
        <v>51</v>
      </c>
      <c r="F42" s="102" t="str">
        <f>IF(Runden!A42="","",Runden!A42)</f>
        <v/>
      </c>
      <c r="G42" s="190">
        <f>IF(F42="",0,VLOOKUP(F42,Punkte!$A$4:$AC$53,25,FALSE))</f>
        <v>0</v>
      </c>
      <c r="H42" s="131">
        <f>IF(F42="",0,VLOOKUP(F42,Punkte!$A$4:$AC$53,22,FALSE))</f>
        <v>0</v>
      </c>
      <c r="I42" s="131">
        <f>IF(F42="",0,VLOOKUP(F42,Punkte!$A$4:$AC$53,23,FALSE))</f>
        <v>0</v>
      </c>
      <c r="J42" s="133">
        <f>IF(F42="",0,VLOOKUP(F42,Punkte!$A$4:$AC$53,24,FALSE))</f>
        <v>0</v>
      </c>
      <c r="K42" s="152">
        <f t="shared" si="1"/>
        <v>101</v>
      </c>
    </row>
    <row r="43" spans="1:11" hidden="1">
      <c r="A43" s="105" t="str">
        <f>IF(Runden!A43="","",Runden!A43)</f>
        <v/>
      </c>
      <c r="B43" s="130">
        <f>IF(A43="",0,VLOOKUP(A43,Runden!$A$4:$U$53,IF($D$1=0,2,$D$1+1),FALSE))</f>
        <v>0</v>
      </c>
      <c r="C43" s="131">
        <f>IF(A43="",0,VLOOKUP(A43,Rang!$A$4:$U$53,IF($D$1=0,2,$D$1+1),FALSE))</f>
        <v>0</v>
      </c>
      <c r="D43" s="132">
        <f>IF(A43="",0,VLOOKUP(A43,Punkte!$A$4:$U$53,IF($D$1=0,2,$D$1+1),FALSE))</f>
        <v>0</v>
      </c>
      <c r="E43" s="148">
        <f>IF(C43=0,51,C43)+VLOOKUP(A43,Punkte!$A$4:$AC$53,27,FALSE)*0.001</f>
        <v>51</v>
      </c>
      <c r="F43" s="102" t="str">
        <f>IF(Runden!A43="","",Runden!A43)</f>
        <v/>
      </c>
      <c r="G43" s="190">
        <f>IF(F43="",0,VLOOKUP(F43,Punkte!$A$4:$AC$53,25,FALSE))</f>
        <v>0</v>
      </c>
      <c r="H43" s="131">
        <f>IF(F43="",0,VLOOKUP(F43,Punkte!$A$4:$AC$53,22,FALSE))</f>
        <v>0</v>
      </c>
      <c r="I43" s="131">
        <f>IF(F43="",0,VLOOKUP(F43,Punkte!$A$4:$AC$53,23,FALSE))</f>
        <v>0</v>
      </c>
      <c r="J43" s="133">
        <f>IF(F43="",0,VLOOKUP(F43,Punkte!$A$4:$AC$53,24,FALSE))</f>
        <v>0</v>
      </c>
      <c r="K43" s="152">
        <f t="shared" si="1"/>
        <v>101</v>
      </c>
    </row>
    <row r="44" spans="1:11" hidden="1">
      <c r="A44" s="105" t="str">
        <f>IF(Runden!A44="","",Runden!A44)</f>
        <v/>
      </c>
      <c r="B44" s="130">
        <f>IF(A44="",0,VLOOKUP(A44,Runden!$A$4:$U$53,IF($D$1=0,2,$D$1+1),FALSE))</f>
        <v>0</v>
      </c>
      <c r="C44" s="131">
        <f>IF(A44="",0,VLOOKUP(A44,Rang!$A$4:$U$53,IF($D$1=0,2,$D$1+1),FALSE))</f>
        <v>0</v>
      </c>
      <c r="D44" s="132">
        <f>IF(A44="",0,VLOOKUP(A44,Punkte!$A$4:$U$53,IF($D$1=0,2,$D$1+1),FALSE))</f>
        <v>0</v>
      </c>
      <c r="E44" s="148">
        <f>IF(C44=0,51,C44)+VLOOKUP(A44,Punkte!$A$4:$AC$53,27,FALSE)*0.001</f>
        <v>51</v>
      </c>
      <c r="F44" s="102" t="str">
        <f>IF(Runden!A44="","",Runden!A44)</f>
        <v/>
      </c>
      <c r="G44" s="190">
        <f>IF(F44="",0,VLOOKUP(F44,Punkte!$A$4:$AC$53,25,FALSE))</f>
        <v>0</v>
      </c>
      <c r="H44" s="131">
        <f>IF(F44="",0,VLOOKUP(F44,Punkte!$A$4:$AC$53,22,FALSE))</f>
        <v>0</v>
      </c>
      <c r="I44" s="131">
        <f>IF(F44="",0,VLOOKUP(F44,Punkte!$A$4:$AC$53,23,FALSE))</f>
        <v>0</v>
      </c>
      <c r="J44" s="133">
        <f>IF(F44="",0,VLOOKUP(F44,Punkte!$A$4:$AC$53,24,FALSE))</f>
        <v>0</v>
      </c>
      <c r="K44" s="152">
        <f t="shared" si="1"/>
        <v>101</v>
      </c>
    </row>
    <row r="45" spans="1:11" hidden="1">
      <c r="A45" s="105" t="str">
        <f>IF(Runden!A45="","",Runden!A45)</f>
        <v/>
      </c>
      <c r="B45" s="130">
        <f>IF(A45="",0,VLOOKUP(A45,Runden!$A$4:$U$53,IF($D$1=0,2,$D$1+1),FALSE))</f>
        <v>0</v>
      </c>
      <c r="C45" s="131">
        <f>IF(A45="",0,VLOOKUP(A45,Rang!$A$4:$U$53,IF($D$1=0,2,$D$1+1),FALSE))</f>
        <v>0</v>
      </c>
      <c r="D45" s="132">
        <f>IF(A45="",0,VLOOKUP(A45,Punkte!$A$4:$U$53,IF($D$1=0,2,$D$1+1),FALSE))</f>
        <v>0</v>
      </c>
      <c r="E45" s="148">
        <f>IF(C45=0,51,C45)+VLOOKUP(A45,Punkte!$A$4:$AC$53,27,FALSE)*0.001</f>
        <v>51</v>
      </c>
      <c r="F45" s="102" t="str">
        <f>IF(Runden!A45="","",Runden!A45)</f>
        <v/>
      </c>
      <c r="G45" s="190">
        <f>IF(F45="",0,VLOOKUP(F45,Punkte!$A$4:$AC$53,25,FALSE))</f>
        <v>0</v>
      </c>
      <c r="H45" s="131">
        <f>IF(F45="",0,VLOOKUP(F45,Punkte!$A$4:$AC$53,22,FALSE))</f>
        <v>0</v>
      </c>
      <c r="I45" s="131">
        <f>IF(F45="",0,VLOOKUP(F45,Punkte!$A$4:$AC$53,23,FALSE))</f>
        <v>0</v>
      </c>
      <c r="J45" s="133">
        <f>IF(F45="",0,VLOOKUP(F45,Punkte!$A$4:$AC$53,24,FALSE))</f>
        <v>0</v>
      </c>
      <c r="K45" s="152">
        <f t="shared" si="1"/>
        <v>101</v>
      </c>
    </row>
    <row r="46" spans="1:11" hidden="1">
      <c r="A46" s="105" t="str">
        <f>IF(Runden!A46="","",Runden!A46)</f>
        <v/>
      </c>
      <c r="B46" s="130">
        <f>IF(A46="",0,VLOOKUP(A46,Runden!$A$4:$U$53,IF($D$1=0,2,$D$1+1),FALSE))</f>
        <v>0</v>
      </c>
      <c r="C46" s="131">
        <f>IF(A46="",0,VLOOKUP(A46,Rang!$A$4:$U$53,IF($D$1=0,2,$D$1+1),FALSE))</f>
        <v>0</v>
      </c>
      <c r="D46" s="132">
        <f>IF(A46="",0,VLOOKUP(A46,Punkte!$A$4:$U$53,IF($D$1=0,2,$D$1+1),FALSE))</f>
        <v>0</v>
      </c>
      <c r="E46" s="148">
        <f>IF(C46=0,51,C46)+VLOOKUP(A46,Punkte!$A$4:$AC$53,27,FALSE)*0.001</f>
        <v>51</v>
      </c>
      <c r="F46" s="102" t="str">
        <f>IF(Runden!A46="","",Runden!A46)</f>
        <v/>
      </c>
      <c r="G46" s="190">
        <f>IF(F46="",0,VLOOKUP(F46,Punkte!$A$4:$AC$53,25,FALSE))</f>
        <v>0</v>
      </c>
      <c r="H46" s="131">
        <f>IF(F46="",0,VLOOKUP(F46,Punkte!$A$4:$AC$53,22,FALSE))</f>
        <v>0</v>
      </c>
      <c r="I46" s="131">
        <f>IF(F46="",0,VLOOKUP(F46,Punkte!$A$4:$AC$53,23,FALSE))</f>
        <v>0</v>
      </c>
      <c r="J46" s="133">
        <f>IF(F46="",0,VLOOKUP(F46,Punkte!$A$4:$AC$53,24,FALSE))</f>
        <v>0</v>
      </c>
      <c r="K46" s="152">
        <f t="shared" si="1"/>
        <v>101</v>
      </c>
    </row>
    <row r="47" spans="1:11" hidden="1">
      <c r="A47" s="105" t="str">
        <f>IF(Runden!A47="","",Runden!A47)</f>
        <v/>
      </c>
      <c r="B47" s="130">
        <f>IF(A47="",0,VLOOKUP(A47,Runden!$A$4:$U$53,IF($D$1=0,2,$D$1+1),FALSE))</f>
        <v>0</v>
      </c>
      <c r="C47" s="131">
        <f>IF(A47="",0,VLOOKUP(A47,Rang!$A$4:$U$53,IF($D$1=0,2,$D$1+1),FALSE))</f>
        <v>0</v>
      </c>
      <c r="D47" s="132">
        <f>IF(A47="",0,VLOOKUP(A47,Punkte!$A$4:$U$53,IF($D$1=0,2,$D$1+1),FALSE))</f>
        <v>0</v>
      </c>
      <c r="E47" s="148">
        <f>IF(C47=0,51,C47)+VLOOKUP(A47,Punkte!$A$4:$AC$53,27,FALSE)*0.001</f>
        <v>51</v>
      </c>
      <c r="F47" s="102" t="str">
        <f>IF(Runden!A47="","",Runden!A47)</f>
        <v/>
      </c>
      <c r="G47" s="190">
        <f>IF(F47="",0,VLOOKUP(F47,Punkte!$A$4:$AC$53,25,FALSE))</f>
        <v>0</v>
      </c>
      <c r="H47" s="131">
        <f>IF(F47="",0,VLOOKUP(F47,Punkte!$A$4:$AC$53,22,FALSE))</f>
        <v>0</v>
      </c>
      <c r="I47" s="131">
        <f>IF(F47="",0,VLOOKUP(F47,Punkte!$A$4:$AC$53,23,FALSE))</f>
        <v>0</v>
      </c>
      <c r="J47" s="133">
        <f>IF(F47="",0,VLOOKUP(F47,Punkte!$A$4:$AC$53,24,FALSE))</f>
        <v>0</v>
      </c>
      <c r="K47" s="152">
        <f t="shared" si="1"/>
        <v>101</v>
      </c>
    </row>
    <row r="48" spans="1:11" hidden="1">
      <c r="A48" s="105" t="str">
        <f>IF(Runden!A48="","",Runden!A48)</f>
        <v/>
      </c>
      <c r="B48" s="130">
        <f>IF(A48="",0,VLOOKUP(A48,Runden!$A$4:$U$53,IF($D$1=0,2,$D$1+1),FALSE))</f>
        <v>0</v>
      </c>
      <c r="C48" s="131">
        <f>IF(A48="",0,VLOOKUP(A48,Rang!$A$4:$U$53,IF($D$1=0,2,$D$1+1),FALSE))</f>
        <v>0</v>
      </c>
      <c r="D48" s="132">
        <f>IF(A48="",0,VLOOKUP(A48,Punkte!$A$4:$U$53,IF($D$1=0,2,$D$1+1),FALSE))</f>
        <v>0</v>
      </c>
      <c r="E48" s="148">
        <f>IF(C48=0,51,C48)+VLOOKUP(A48,Punkte!$A$4:$AC$53,27,FALSE)*0.001</f>
        <v>51</v>
      </c>
      <c r="F48" s="102" t="str">
        <f>IF(Runden!A48="","",Runden!A48)</f>
        <v/>
      </c>
      <c r="G48" s="190">
        <f>IF(F48="",0,VLOOKUP(F48,Punkte!$A$4:$AC$53,25,FALSE))</f>
        <v>0</v>
      </c>
      <c r="H48" s="131">
        <f>IF(F48="",0,VLOOKUP(F48,Punkte!$A$4:$AC$53,22,FALSE))</f>
        <v>0</v>
      </c>
      <c r="I48" s="131">
        <f>IF(F48="",0,VLOOKUP(F48,Punkte!$A$4:$AC$53,23,FALSE))</f>
        <v>0</v>
      </c>
      <c r="J48" s="133">
        <f>IF(F48="",0,VLOOKUP(F48,Punkte!$A$4:$AC$53,24,FALSE))</f>
        <v>0</v>
      </c>
      <c r="K48" s="152">
        <f t="shared" si="1"/>
        <v>101</v>
      </c>
    </row>
    <row r="49" spans="1:11" hidden="1">
      <c r="A49" s="105" t="str">
        <f>IF(Runden!A49="","",Runden!A49)</f>
        <v/>
      </c>
      <c r="B49" s="130">
        <f>IF(A49="",0,VLOOKUP(A49,Runden!$A$4:$U$53,IF($D$1=0,2,$D$1+1),FALSE))</f>
        <v>0</v>
      </c>
      <c r="C49" s="131">
        <f>IF(A49="",0,VLOOKUP(A49,Rang!$A$4:$U$53,IF($D$1=0,2,$D$1+1),FALSE))</f>
        <v>0</v>
      </c>
      <c r="D49" s="132">
        <f>IF(A49="",0,VLOOKUP(A49,Punkte!$A$4:$U$53,IF($D$1=0,2,$D$1+1),FALSE))</f>
        <v>0</v>
      </c>
      <c r="E49" s="148">
        <f>IF(C49=0,51,C49)+VLOOKUP(A49,Punkte!$A$4:$AC$53,27,FALSE)*0.001</f>
        <v>51</v>
      </c>
      <c r="F49" s="102" t="str">
        <f>IF(Runden!A49="","",Runden!A49)</f>
        <v/>
      </c>
      <c r="G49" s="190">
        <f>IF(F49="",0,VLOOKUP(F49,Punkte!$A$4:$AC$53,25,FALSE))</f>
        <v>0</v>
      </c>
      <c r="H49" s="131">
        <f>IF(F49="",0,VLOOKUP(F49,Punkte!$A$4:$AC$53,22,FALSE))</f>
        <v>0</v>
      </c>
      <c r="I49" s="131">
        <f>IF(F49="",0,VLOOKUP(F49,Punkte!$A$4:$AC$53,23,FALSE))</f>
        <v>0</v>
      </c>
      <c r="J49" s="133">
        <f>IF(F49="",0,VLOOKUP(F49,Punkte!$A$4:$AC$53,24,FALSE))</f>
        <v>0</v>
      </c>
      <c r="K49" s="152">
        <f t="shared" si="1"/>
        <v>101</v>
      </c>
    </row>
    <row r="50" spans="1:11" hidden="1">
      <c r="A50" s="105" t="str">
        <f>IF(Runden!A50="","",Runden!A50)</f>
        <v/>
      </c>
      <c r="B50" s="130">
        <f>IF(A50="",0,VLOOKUP(A50,Runden!$A$4:$U$53,IF($D$1=0,2,$D$1+1),FALSE))</f>
        <v>0</v>
      </c>
      <c r="C50" s="131">
        <f>IF(A50="",0,VLOOKUP(A50,Rang!$A$4:$U$53,IF($D$1=0,2,$D$1+1),FALSE))</f>
        <v>0</v>
      </c>
      <c r="D50" s="132">
        <f>IF(A50="",0,VLOOKUP(A50,Punkte!$A$4:$U$53,IF($D$1=0,2,$D$1+1),FALSE))</f>
        <v>0</v>
      </c>
      <c r="E50" s="148">
        <f>IF(C50=0,51,C50)+VLOOKUP(A50,Punkte!$A$4:$AC$53,27,FALSE)*0.001</f>
        <v>51</v>
      </c>
      <c r="F50" s="102" t="str">
        <f>IF(Runden!A50="","",Runden!A50)</f>
        <v/>
      </c>
      <c r="G50" s="190">
        <f>IF(F50="",0,VLOOKUP(F50,Punkte!$A$4:$AC$53,25,FALSE))</f>
        <v>0</v>
      </c>
      <c r="H50" s="131">
        <f>IF(F50="",0,VLOOKUP(F50,Punkte!$A$4:$AC$53,22,FALSE))</f>
        <v>0</v>
      </c>
      <c r="I50" s="131">
        <f>IF(F50="",0,VLOOKUP(F50,Punkte!$A$4:$AC$53,23,FALSE))</f>
        <v>0</v>
      </c>
      <c r="J50" s="133">
        <f>IF(F50="",0,VLOOKUP(F50,Punkte!$A$4:$AC$53,24,FALSE))</f>
        <v>0</v>
      </c>
      <c r="K50" s="152">
        <f t="shared" si="1"/>
        <v>101</v>
      </c>
    </row>
    <row r="51" spans="1:11" hidden="1">
      <c r="A51" s="105" t="str">
        <f>IF(Runden!A51="","",Runden!A51)</f>
        <v/>
      </c>
      <c r="B51" s="130">
        <f>IF(A51="",0,VLOOKUP(A51,Runden!$A$4:$U$53,IF($D$1=0,2,$D$1+1),FALSE))</f>
        <v>0</v>
      </c>
      <c r="C51" s="131">
        <f>IF(A51="",0,VLOOKUP(A51,Rang!$A$4:$U$53,IF($D$1=0,2,$D$1+1),FALSE))</f>
        <v>0</v>
      </c>
      <c r="D51" s="132">
        <f>IF(A51="",0,VLOOKUP(A51,Punkte!$A$4:$U$53,IF($D$1=0,2,$D$1+1),FALSE))</f>
        <v>0</v>
      </c>
      <c r="E51" s="148">
        <f>IF(C51=0,51,C51)+VLOOKUP(A51,Punkte!$A$4:$AC$53,27,FALSE)*0.001</f>
        <v>51</v>
      </c>
      <c r="F51" s="102" t="str">
        <f>IF(Runden!A51="","",Runden!A51)</f>
        <v/>
      </c>
      <c r="G51" s="190">
        <f>IF(F51="",0,VLOOKUP(F51,Punkte!$A$4:$AC$53,25,FALSE))</f>
        <v>0</v>
      </c>
      <c r="H51" s="131">
        <f>IF(F51="",0,VLOOKUP(F51,Punkte!$A$4:$AC$53,22,FALSE))</f>
        <v>0</v>
      </c>
      <c r="I51" s="131">
        <f>IF(F51="",0,VLOOKUP(F51,Punkte!$A$4:$AC$53,23,FALSE))</f>
        <v>0</v>
      </c>
      <c r="J51" s="133">
        <f>IF(F51="",0,VLOOKUP(F51,Punkte!$A$4:$AC$53,24,FALSE))</f>
        <v>0</v>
      </c>
      <c r="K51" s="152">
        <f t="shared" si="1"/>
        <v>101</v>
      </c>
    </row>
    <row r="52" spans="1:11" hidden="1">
      <c r="A52" s="105" t="str">
        <f>IF(Runden!A52="","",Runden!A52)</f>
        <v/>
      </c>
      <c r="B52" s="130">
        <f>IF(A52="",0,VLOOKUP(A52,Runden!$A$4:$U$53,IF($D$1=0,2,$D$1+1),FALSE))</f>
        <v>0</v>
      </c>
      <c r="C52" s="131">
        <f>IF(A52="",0,VLOOKUP(A52,Rang!$A$4:$U$53,IF($D$1=0,2,$D$1+1),FALSE))</f>
        <v>0</v>
      </c>
      <c r="D52" s="132">
        <f>IF(A52="",0,VLOOKUP(A52,Punkte!$A$4:$U$53,IF($D$1=0,2,$D$1+1),FALSE))</f>
        <v>0</v>
      </c>
      <c r="E52" s="148">
        <f>IF(C52=0,51,C52)+VLOOKUP(A52,Punkte!$A$4:$AC$53,27,FALSE)*0.001</f>
        <v>51</v>
      </c>
      <c r="F52" s="102" t="str">
        <f>IF(Runden!A52="","",Runden!A52)</f>
        <v/>
      </c>
      <c r="G52" s="190">
        <f>IF(F52="",0,VLOOKUP(F52,Punkte!$A$4:$AC$53,25,FALSE))</f>
        <v>0</v>
      </c>
      <c r="H52" s="131">
        <f>IF(F52="",0,VLOOKUP(F52,Punkte!$A$4:$AC$53,22,FALSE))</f>
        <v>0</v>
      </c>
      <c r="I52" s="131">
        <f>IF(F52="",0,VLOOKUP(F52,Punkte!$A$4:$AC$53,23,FALSE))</f>
        <v>0</v>
      </c>
      <c r="J52" s="133">
        <f>IF(F52="",0,VLOOKUP(F52,Punkte!$A$4:$AC$53,24,FALSE))</f>
        <v>0</v>
      </c>
      <c r="K52" s="152">
        <f t="shared" si="1"/>
        <v>101</v>
      </c>
    </row>
    <row r="53" spans="1:11" hidden="1">
      <c r="A53" s="105" t="str">
        <f>IF(Runden!A53="","",Runden!A53)</f>
        <v/>
      </c>
      <c r="B53" s="130">
        <f>IF(A53="",0,VLOOKUP(A53,Runden!$A$4:$U$53,IF($D$1=0,2,$D$1+1),FALSE))</f>
        <v>0</v>
      </c>
      <c r="C53" s="131">
        <f>IF(A53="",0,VLOOKUP(A53,Rang!$A$4:$U$53,IF($D$1=0,2,$D$1+1),FALSE))</f>
        <v>0</v>
      </c>
      <c r="D53" s="132">
        <f>IF(A53="",0,VLOOKUP(A53,Punkte!$A$4:$U$53,IF($D$1=0,2,$D$1+1),FALSE))</f>
        <v>0</v>
      </c>
      <c r="E53" s="148">
        <f>IF(C53=0,51,C53)+VLOOKUP(A53,Punkte!$A$4:$AC$53,27,FALSE)*0.001</f>
        <v>51</v>
      </c>
      <c r="F53" s="102" t="str">
        <f>IF(Runden!A53="","",Runden!A53)</f>
        <v/>
      </c>
      <c r="G53" s="190">
        <f>IF(F53="",0,VLOOKUP(F53,Punkte!$A$4:$AC$53,25,FALSE))</f>
        <v>0</v>
      </c>
      <c r="H53" s="131">
        <f>IF(F53="",0,VLOOKUP(F53,Punkte!$A$4:$AC$53,22,FALSE))</f>
        <v>0</v>
      </c>
      <c r="I53" s="131">
        <f>IF(F53="",0,VLOOKUP(F53,Punkte!$A$4:$AC$53,23,FALSE))</f>
        <v>0</v>
      </c>
      <c r="J53" s="133">
        <f>IF(F53="",0,VLOOKUP(F53,Punkte!$A$4:$AC$53,24,FALSE))</f>
        <v>0</v>
      </c>
      <c r="K53" s="152">
        <f t="shared" si="1"/>
        <v>101</v>
      </c>
    </row>
    <row r="54" spans="1:11">
      <c r="A54" s="100" t="str">
        <f>"Teilnehmer "&amp;D1&amp;". Lauf:"</f>
        <v>Teilnehmer 8. Lauf:</v>
      </c>
      <c r="B54" s="143">
        <f>COUNTIF(B3:B53,"&gt;0")</f>
        <v>7</v>
      </c>
      <c r="C54" s="58"/>
      <c r="D54" s="81"/>
      <c r="F54" s="108" t="s">
        <v>93</v>
      </c>
      <c r="G54" s="108"/>
      <c r="H54" s="143">
        <f>COUNTIF(J4:J53,"&gt;0")</f>
        <v>19</v>
      </c>
      <c r="I54" s="109"/>
      <c r="J54" s="110"/>
    </row>
    <row r="55" spans="1:11" ht="9" customHeight="1"/>
    <row r="56" spans="1:11" hidden="1"/>
  </sheetData>
  <sheetProtection selectLockedCells="1" selectUnlockedCells="1"/>
  <autoFilter ref="A3:A54">
    <filterColumn colId="0">
      <customFilters and="1">
        <customFilter operator="notEqual" val=" "/>
        <customFilter operator="notEqual" val="*gelöscht*"/>
      </customFilters>
    </filterColumn>
  </autoFilter>
  <sortState ref="F4:K21">
    <sortCondition ref="K1"/>
  </sortState>
  <conditionalFormatting sqref="D2">
    <cfRule type="cellIs" dxfId="0" priority="1" operator="equal">
      <formula>0</formula>
    </cfRule>
  </conditionalFormatting>
  <pageMargins left="0.70866141732283472" right="0.70866141732283472" top="0.78740157480314965" bottom="0.78740157480314965" header="0.31496062992125984" footer="0.31496062992125984"/>
  <pageSetup paperSize="9" scale="150" orientation="landscape"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13</vt:i4>
      </vt:variant>
    </vt:vector>
  </HeadingPairs>
  <TitlesOfParts>
    <vt:vector size="18" baseType="lpstr">
      <vt:lpstr>Einstellungen</vt:lpstr>
      <vt:lpstr>Runden</vt:lpstr>
      <vt:lpstr>Rang</vt:lpstr>
      <vt:lpstr>Punkte</vt:lpstr>
      <vt:lpstr>Ergebnis Lauf</vt:lpstr>
      <vt:lpstr>AnzahlLäufeGefahren</vt:lpstr>
      <vt:lpstr>Einstellungen!Druckbereich</vt:lpstr>
      <vt:lpstr>'Ergebnis Lauf'!Druckbereich</vt:lpstr>
      <vt:lpstr>Punkte!Druckbereich</vt:lpstr>
      <vt:lpstr>Runden!Druckbereich</vt:lpstr>
      <vt:lpstr>ErgebnisLauf_Einzelergebnis</vt:lpstr>
      <vt:lpstr>ErgebnisLauf_Stand</vt:lpstr>
      <vt:lpstr>LäufeInsgesamt</vt:lpstr>
      <vt:lpstr>Startdatum</vt:lpstr>
      <vt:lpstr>TabPunkte</vt:lpstr>
      <vt:lpstr>TabRunden</vt:lpstr>
      <vt:lpstr>Teilnehmer</vt:lpstr>
      <vt:lpstr>Wiederholung</vt:lpstr>
    </vt:vector>
  </TitlesOfParts>
  <Company>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ropi</dc:creator>
  <cp:lastModifiedBy>ropi</cp:lastModifiedBy>
  <cp:lastPrinted>2018-09-08T17:52:33Z</cp:lastPrinted>
  <dcterms:created xsi:type="dcterms:W3CDTF">2003-03-13T12:37:28Z</dcterms:created>
  <dcterms:modified xsi:type="dcterms:W3CDTF">2018-09-08T17:52:50Z</dcterms:modified>
</cp:coreProperties>
</file>